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Desktop\ПК улици 6ta\за качване\"/>
    </mc:Choice>
  </mc:AlternateContent>
  <bookViews>
    <workbookView xWindow="0" yWindow="0" windowWidth="23250" windowHeight="12435" firstSheet="1" activeTab="5"/>
  </bookViews>
  <sheets>
    <sheet name="благоустрояване и озеленяване" sheetId="17" r:id="rId1"/>
    <sheet name="ЕЛ" sheetId="18" r:id="rId2"/>
    <sheet name="ВиК - отводняване" sheetId="19" r:id="rId3"/>
    <sheet name="ВиК - поливни системи" sheetId="21" r:id="rId4"/>
    <sheet name="Пътна" sheetId="22" r:id="rId5"/>
    <sheet name="Рекапитулация" sheetId="20" r:id="rId6"/>
  </sheets>
  <definedNames>
    <definedName name="_xlnm.Print_Area" localSheetId="0">'благоустрояване и озеленяване'!$A$2:$H$166</definedName>
    <definedName name="_xlnm.Print_Area" localSheetId="3">'ВиК - поливни системи'!$A$1:$F$95</definedName>
    <definedName name="_xlnm.Print_Area" localSheetId="4">Пътна!$A$1:$F$34</definedName>
    <definedName name="_xlnm.Print_Titles" localSheetId="3">'ВиК - поливни системи'!$1:$3</definedName>
    <definedName name="_xlnm.Print_Titles" localSheetId="4">Пътна!$8:$9</definedName>
  </definedNames>
  <calcPr calcId="152511"/>
</workbook>
</file>

<file path=xl/calcChain.xml><?xml version="1.0" encoding="utf-8"?>
<calcChain xmlns="http://schemas.openxmlformats.org/spreadsheetml/2006/main">
  <c r="F31" i="22" l="1"/>
  <c r="F30" i="22"/>
  <c r="F29" i="22"/>
  <c r="F28" i="22"/>
  <c r="F27" i="22"/>
  <c r="F26" i="22"/>
  <c r="F25" i="22"/>
  <c r="F24" i="22"/>
  <c r="F23" i="22"/>
  <c r="F15" i="22"/>
  <c r="F14" i="22"/>
  <c r="F13" i="22"/>
  <c r="F90" i="21"/>
  <c r="F89" i="21"/>
  <c r="F88" i="21"/>
  <c r="F87" i="21"/>
  <c r="F86" i="21"/>
  <c r="F85" i="21"/>
  <c r="F84" i="21"/>
  <c r="F83" i="21"/>
  <c r="F82" i="21"/>
  <c r="F81" i="21"/>
  <c r="F80" i="21"/>
  <c r="F79" i="21"/>
  <c r="F78" i="21"/>
  <c r="F77" i="21"/>
  <c r="F76" i="21"/>
  <c r="F75" i="21"/>
  <c r="F74" i="21"/>
  <c r="F73" i="21"/>
  <c r="F72" i="21"/>
  <c r="F71" i="21"/>
  <c r="F70" i="21"/>
  <c r="F69" i="21"/>
  <c r="F68" i="21"/>
  <c r="F67" i="21"/>
  <c r="F66" i="21"/>
  <c r="F65" i="21"/>
  <c r="F64" i="21"/>
  <c r="F63" i="21"/>
  <c r="F62" i="21"/>
  <c r="F61" i="21"/>
  <c r="F60" i="21"/>
  <c r="F59" i="21"/>
  <c r="F58" i="21"/>
  <c r="F57" i="21"/>
  <c r="F56" i="21"/>
  <c r="F55" i="21"/>
  <c r="F54" i="21"/>
  <c r="F53" i="21"/>
  <c r="F52" i="21"/>
  <c r="F51" i="21"/>
  <c r="F50" i="21"/>
  <c r="F49" i="21"/>
  <c r="F48" i="21"/>
  <c r="F47" i="21"/>
  <c r="F46" i="21"/>
  <c r="F45" i="21"/>
  <c r="F44" i="21"/>
  <c r="F43" i="21"/>
  <c r="F42" i="21"/>
  <c r="F41" i="21"/>
  <c r="F40" i="21"/>
  <c r="F39" i="21"/>
  <c r="F38" i="21"/>
  <c r="F37" i="21"/>
  <c r="F36" i="21"/>
  <c r="F35" i="21"/>
  <c r="F34" i="21"/>
  <c r="F33" i="21"/>
  <c r="F32" i="21"/>
  <c r="F31" i="21"/>
  <c r="F30" i="21"/>
  <c r="F29" i="21"/>
  <c r="F28" i="21"/>
  <c r="F27" i="21"/>
  <c r="F26" i="21"/>
  <c r="F25" i="21"/>
  <c r="F24" i="21"/>
  <c r="F23" i="21"/>
  <c r="F22" i="21"/>
  <c r="F21" i="21"/>
  <c r="F20" i="21"/>
  <c r="F19" i="21"/>
  <c r="F18" i="21"/>
  <c r="F17" i="21"/>
  <c r="F16" i="21"/>
  <c r="F15" i="21"/>
  <c r="F14" i="21"/>
  <c r="F13" i="21"/>
  <c r="F12" i="21"/>
  <c r="F11" i="21"/>
  <c r="F10" i="21"/>
  <c r="F9" i="21"/>
  <c r="F8" i="21"/>
  <c r="F7" i="21"/>
  <c r="F32" i="19"/>
  <c r="F31" i="19"/>
  <c r="F30" i="19"/>
  <c r="F29" i="19"/>
  <c r="F28" i="19"/>
  <c r="F27" i="19"/>
  <c r="F26" i="19"/>
  <c r="F25" i="19"/>
  <c r="F24" i="19"/>
  <c r="F23" i="19"/>
  <c r="F22" i="19"/>
  <c r="F21" i="19"/>
  <c r="F20" i="19"/>
  <c r="F19" i="19"/>
  <c r="F18" i="19"/>
  <c r="F17" i="19"/>
  <c r="F16" i="19"/>
  <c r="F33" i="19" s="1"/>
  <c r="F34" i="19" s="1"/>
  <c r="F15" i="19"/>
  <c r="F14" i="19"/>
  <c r="F13" i="19"/>
  <c r="F12" i="19"/>
  <c r="F11" i="19"/>
  <c r="F10" i="19"/>
  <c r="F9" i="19"/>
  <c r="F8" i="19"/>
  <c r="F7" i="19"/>
  <c r="F6" i="19"/>
  <c r="F23" i="18"/>
  <c r="F22" i="18"/>
  <c r="F21" i="18"/>
  <c r="F20" i="18"/>
  <c r="F19" i="18"/>
  <c r="F18" i="18"/>
  <c r="F17" i="18"/>
  <c r="F16" i="18"/>
  <c r="F15" i="18"/>
  <c r="F14" i="18"/>
  <c r="F13" i="18"/>
  <c r="F12" i="18"/>
  <c r="F11" i="18"/>
  <c r="F10" i="18"/>
  <c r="F9" i="18"/>
  <c r="F8" i="18"/>
  <c r="F7" i="18"/>
  <c r="F24" i="18" s="1"/>
  <c r="F25" i="18" s="1"/>
  <c r="F6" i="18"/>
  <c r="F32" i="22" l="1"/>
  <c r="F33" i="22" s="1"/>
  <c r="F91" i="21"/>
  <c r="F92" i="21" s="1"/>
  <c r="F26" i="18"/>
  <c r="G161" i="17"/>
  <c r="G160" i="17"/>
  <c r="G157" i="17"/>
  <c r="G154" i="17"/>
  <c r="G153" i="17"/>
  <c r="G152" i="17"/>
  <c r="G151" i="17"/>
  <c r="G150" i="17"/>
  <c r="G149" i="17"/>
  <c r="G148" i="17"/>
  <c r="G147" i="17"/>
  <c r="G146" i="17"/>
  <c r="G145" i="17"/>
  <c r="G144" i="17"/>
  <c r="G143" i="17"/>
  <c r="G142" i="17"/>
  <c r="G139" i="17"/>
  <c r="G138" i="17"/>
  <c r="G135" i="17"/>
  <c r="G134" i="17"/>
  <c r="G133" i="17"/>
  <c r="G132" i="17"/>
  <c r="G131" i="17"/>
  <c r="G130" i="17"/>
  <c r="G127" i="17"/>
  <c r="G126" i="17"/>
  <c r="G125" i="17"/>
  <c r="G124" i="17"/>
  <c r="G123" i="17"/>
  <c r="G122" i="17"/>
  <c r="G121" i="17"/>
  <c r="G120" i="17"/>
  <c r="G119" i="17"/>
  <c r="G118" i="17"/>
  <c r="G117" i="17"/>
  <c r="G114" i="17"/>
  <c r="G113" i="17"/>
  <c r="G112" i="17"/>
  <c r="G111" i="17"/>
  <c r="G110" i="17"/>
  <c r="G109" i="17"/>
  <c r="G107" i="17"/>
  <c r="G106" i="17"/>
  <c r="G105" i="17"/>
  <c r="G104" i="17"/>
  <c r="G103" i="17"/>
  <c r="G102" i="17"/>
  <c r="G99" i="17"/>
  <c r="G98" i="17"/>
  <c r="G97" i="17"/>
  <c r="G96" i="17"/>
  <c r="G95" i="17"/>
  <c r="G94" i="17"/>
  <c r="G93" i="17"/>
  <c r="G92" i="17"/>
  <c r="G91" i="17"/>
  <c r="G90" i="17"/>
  <c r="G89" i="17"/>
  <c r="G88" i="17"/>
  <c r="G87" i="17"/>
  <c r="G86" i="17"/>
  <c r="G85" i="17"/>
  <c r="G82" i="17"/>
  <c r="G81" i="17"/>
  <c r="G80" i="17"/>
  <c r="G79" i="17"/>
  <c r="G78" i="17"/>
  <c r="G77" i="17"/>
  <c r="G76" i="17"/>
  <c r="G75" i="17"/>
  <c r="G74" i="17"/>
  <c r="G73" i="17"/>
  <c r="G72" i="17"/>
  <c r="G71" i="17"/>
  <c r="G70" i="17"/>
  <c r="G69" i="17"/>
  <c r="G68" i="17"/>
  <c r="G66" i="17"/>
  <c r="G65" i="17"/>
  <c r="G64" i="17"/>
  <c r="G63" i="17"/>
  <c r="G62" i="17"/>
  <c r="G61" i="17"/>
  <c r="G60" i="17"/>
  <c r="G59" i="17"/>
  <c r="G58" i="17"/>
  <c r="G57" i="17"/>
  <c r="G50" i="17"/>
  <c r="G49" i="17"/>
  <c r="G48" i="17"/>
  <c r="G47" i="17"/>
  <c r="G44" i="17"/>
  <c r="G43" i="17"/>
  <c r="G40" i="17"/>
  <c r="G39" i="17"/>
  <c r="G38" i="17"/>
  <c r="G37" i="17"/>
  <c r="G36" i="17"/>
  <c r="G35" i="17"/>
  <c r="G34" i="17"/>
  <c r="G33" i="17"/>
  <c r="G30" i="17"/>
  <c r="G29" i="17"/>
  <c r="G28" i="17"/>
  <c r="G27" i="17"/>
  <c r="G26" i="17"/>
  <c r="G25" i="17"/>
  <c r="G24" i="17"/>
  <c r="G23" i="17"/>
  <c r="G22" i="17"/>
  <c r="G21" i="17"/>
  <c r="G20" i="17"/>
  <c r="G19" i="17"/>
  <c r="G17" i="17"/>
  <c r="G16" i="17"/>
  <c r="G15" i="17"/>
  <c r="G14" i="17"/>
  <c r="G13" i="17"/>
  <c r="G12" i="17"/>
  <c r="G11" i="17"/>
  <c r="G10" i="17"/>
  <c r="L7" i="20"/>
  <c r="D25" i="22"/>
  <c r="D23" i="22"/>
  <c r="L8" i="20" s="1"/>
  <c r="D27" i="22"/>
  <c r="L5" i="20"/>
  <c r="E29" i="17"/>
  <c r="E21" i="17"/>
  <c r="E79" i="17"/>
  <c r="E78" i="17"/>
  <c r="E30" i="17"/>
  <c r="E24" i="17"/>
  <c r="E25" i="17" s="1"/>
  <c r="E27" i="17"/>
  <c r="E28" i="17" s="1"/>
  <c r="E23" i="17" l="1"/>
  <c r="E52" i="17"/>
  <c r="G52" i="17" s="1"/>
  <c r="G162" i="17" s="1"/>
  <c r="G163" i="17" s="1"/>
  <c r="G164" i="17" s="1"/>
  <c r="E53" i="17"/>
  <c r="G53" i="17" s="1"/>
  <c r="L6" i="20"/>
  <c r="E51" i="17"/>
  <c r="G51" i="17" s="1"/>
  <c r="L4" i="20" l="1"/>
</calcChain>
</file>

<file path=xl/sharedStrings.xml><?xml version="1.0" encoding="utf-8"?>
<sst xmlns="http://schemas.openxmlformats.org/spreadsheetml/2006/main" count="779" uniqueCount="419">
  <si>
    <t>ИГЛОЛИСТНИ ДЪРВЕТА</t>
  </si>
  <si>
    <t xml:space="preserve">         ВИДОВ СЪСТАВ</t>
  </si>
  <si>
    <t>№</t>
  </si>
  <si>
    <t>ШИРОКОЛИСТНИ ДЪРВЕТА</t>
  </si>
  <si>
    <t>40-50</t>
  </si>
  <si>
    <t>30-40</t>
  </si>
  <si>
    <t>Cotoneaster dammeri</t>
  </si>
  <si>
    <t>20-30</t>
  </si>
  <si>
    <t>Hypericum calicinum</t>
  </si>
  <si>
    <t>Parthenocissus quinquerfolia</t>
  </si>
  <si>
    <t>60-80</t>
  </si>
  <si>
    <t>40-60</t>
  </si>
  <si>
    <t>ВЕЧНОЗЕЛЕНИ ШИРОКОЛИСТНИ ХРАСТИ</t>
  </si>
  <si>
    <t>ЦЪФТЯЩИ ШИРОКОЛИСТНИ ХРАСТИ</t>
  </si>
  <si>
    <t>УВИВНИ ХРАСТИ</t>
  </si>
  <si>
    <t>І</t>
  </si>
  <si>
    <t>ІІ</t>
  </si>
  <si>
    <t>V</t>
  </si>
  <si>
    <t>РАЗМЕР</t>
  </si>
  <si>
    <t>Cupressus arizonica</t>
  </si>
  <si>
    <t>Thuja occ. 'Globossa'</t>
  </si>
  <si>
    <t>250-300</t>
  </si>
  <si>
    <t>Euonimus radicans 'Em. Gold'</t>
  </si>
  <si>
    <t>15-20</t>
  </si>
  <si>
    <t>Laurocerassus officinalis</t>
  </si>
  <si>
    <t>Lavandula</t>
  </si>
  <si>
    <t>Vinca minor</t>
  </si>
  <si>
    <t>Berberis thunb. 'Carmen'</t>
  </si>
  <si>
    <t>Buddleia davidii</t>
  </si>
  <si>
    <t>Chaenomeles japonica</t>
  </si>
  <si>
    <t>Forsythia intermedia</t>
  </si>
  <si>
    <t>VІ</t>
  </si>
  <si>
    <t>80-100</t>
  </si>
  <si>
    <t>VІI</t>
  </si>
  <si>
    <t>VІІI</t>
  </si>
  <si>
    <t>ЦВЕТЯ</t>
  </si>
  <si>
    <t>Tilia argentea</t>
  </si>
  <si>
    <t>Cercis siliquastrum</t>
  </si>
  <si>
    <t xml:space="preserve">мерна единица </t>
  </si>
  <si>
    <t xml:space="preserve">Количество </t>
  </si>
  <si>
    <t xml:space="preserve">I. </t>
  </si>
  <si>
    <t xml:space="preserve">Иглолистни дървета </t>
  </si>
  <si>
    <t>бр./p.</t>
  </si>
  <si>
    <t>Широколистни дървета</t>
  </si>
  <si>
    <t>Вечнозелени широколистни храсти</t>
  </si>
  <si>
    <t xml:space="preserve">Цъфтящи широколистни храсти </t>
  </si>
  <si>
    <t>Увивни храсти</t>
  </si>
  <si>
    <t>кг</t>
  </si>
  <si>
    <t>III.</t>
  </si>
  <si>
    <t>м3</t>
  </si>
  <si>
    <t xml:space="preserve">кг </t>
  </si>
  <si>
    <t>бр.</t>
  </si>
  <si>
    <t xml:space="preserve">м' </t>
  </si>
  <si>
    <t>IV.</t>
  </si>
  <si>
    <t>Подложни пластове</t>
  </si>
  <si>
    <t>Пласт от трошен камък фракция 0/18 - 20см със заложено слягане 20%</t>
  </si>
  <si>
    <t xml:space="preserve">м3 </t>
  </si>
  <si>
    <t>Пласт от трошен камък фракция 0/63 - 20см  със заложено слягане 20%</t>
  </si>
  <si>
    <t>Видове настилки</t>
  </si>
  <si>
    <t>м2</t>
  </si>
  <si>
    <t>Бетонови плочи   тактилни 40/40/4 см - цвят жълт</t>
  </si>
  <si>
    <t xml:space="preserve">м2 </t>
  </si>
  <si>
    <t>Кошчета за отпадъци</t>
  </si>
  <si>
    <t>Парапет</t>
  </si>
  <si>
    <t xml:space="preserve">Цветя </t>
  </si>
  <si>
    <t xml:space="preserve">ЗАТРЕВЯВАНЕ </t>
  </si>
  <si>
    <t>бр</t>
  </si>
  <si>
    <t>м'</t>
  </si>
  <si>
    <t>Дървени колове за подпора  /по 3бр на дърво/</t>
  </si>
  <si>
    <t>Дренажен бетон в основата на бордюра ( разходна норма 0,05-0,06 м3 /л.м</t>
  </si>
  <si>
    <t>Минерална тор комбинирана- норма 30 гр/м2</t>
  </si>
  <si>
    <t>Видове материали</t>
  </si>
  <si>
    <t>Бетонов фундамент за поставяне на пейки 800/200/400 мм - по 2 броя на пейка</t>
  </si>
  <si>
    <t xml:space="preserve">Бетонов фундамент за поставяне на кошчета  400/400/400 мм </t>
  </si>
  <si>
    <t>ДЕНДРОЛОГИЧНА ВЕДОМОСТ</t>
  </si>
  <si>
    <t>Cedrus atlantica</t>
  </si>
  <si>
    <t>180-200</t>
  </si>
  <si>
    <t>Chamaecyparis laws. 'Column. Glauca'</t>
  </si>
  <si>
    <t>150-175</t>
  </si>
  <si>
    <t>Juniperus virg. 'Skyrocket'</t>
  </si>
  <si>
    <t>175-200</t>
  </si>
  <si>
    <t>ИГЛОЛИСТНИ ХРАСТИ И НИСКИ ФОРМИ</t>
  </si>
  <si>
    <t>Juniperus horizontalis 'Andora Compacta'</t>
  </si>
  <si>
    <t>Juniperus horizontalis 'Prince of Wales'</t>
  </si>
  <si>
    <t>Juniperus sabina</t>
  </si>
  <si>
    <t>Thuja occid. 'Smaragd'</t>
  </si>
  <si>
    <t>Thuja orient. 'Aurea Nana'</t>
  </si>
  <si>
    <t>ІII</t>
  </si>
  <si>
    <t>Acer platanoides</t>
  </si>
  <si>
    <t>Albizia julibrissin</t>
  </si>
  <si>
    <t>150-200</t>
  </si>
  <si>
    <t>Catalpa bignonioides "Nana"</t>
  </si>
  <si>
    <t>Fraxinus exelsior</t>
  </si>
  <si>
    <t>Koelreuteria paniculata</t>
  </si>
  <si>
    <t>Prunus cerasifera 'Nigra'</t>
  </si>
  <si>
    <t>Robinia pseudoacaccia 'Umbraculifera'</t>
  </si>
  <si>
    <t>Sorbus aucuparia</t>
  </si>
  <si>
    <t>IV</t>
  </si>
  <si>
    <t>ЖИВ ПЛЕТ И БОРДЮР</t>
  </si>
  <si>
    <t>Buxus sempervirens</t>
  </si>
  <si>
    <t>Ligustrum ovalifolium - жив плет</t>
  </si>
  <si>
    <t>Cotinus coggygria 'Royal purple'</t>
  </si>
  <si>
    <t>Hybiscus syriacus</t>
  </si>
  <si>
    <t>Kerria japonica</t>
  </si>
  <si>
    <t>Ligustrum ovalifolium 'Aureum'</t>
  </si>
  <si>
    <t>Spiraea jap. 'Anthony Waterer'</t>
  </si>
  <si>
    <t>Spiraea jap. 'Golden Princess'</t>
  </si>
  <si>
    <t>Spiraea x vanhouttei</t>
  </si>
  <si>
    <t>Syringa vulgaris</t>
  </si>
  <si>
    <t xml:space="preserve">Weigela florida </t>
  </si>
  <si>
    <t>-----</t>
  </si>
  <si>
    <t>Многогодишни ниски, тип алпийски</t>
  </si>
  <si>
    <t>------</t>
  </si>
  <si>
    <t>Многогодишни цветя</t>
  </si>
  <si>
    <t>Иглолистни храсти и ниски форми</t>
  </si>
  <si>
    <t>Жив плет и бордюр</t>
  </si>
  <si>
    <t>ПАРКОВИ НАСТИЛКИ</t>
  </si>
  <si>
    <t>V.</t>
  </si>
  <si>
    <t>VI.</t>
  </si>
  <si>
    <t>Catalpa bignonioides</t>
  </si>
  <si>
    <t>13A</t>
  </si>
  <si>
    <t>Тревна смеска  за зелени площи 3069 м2 -норма 40 гр/м2</t>
  </si>
  <si>
    <t xml:space="preserve">Торо-почвена смеска с 20% разбухване средно по 10 см в зелените площи </t>
  </si>
  <si>
    <t>тон</t>
  </si>
  <si>
    <t>Предпазни превръзки по 1 бр. на дърво</t>
  </si>
  <si>
    <t>Въже/ колан  за превързване на дървета по 2 м</t>
  </si>
  <si>
    <t>Парков бордюр 5/25/100см</t>
  </si>
  <si>
    <t>Чешма / фонтанка</t>
  </si>
  <si>
    <t xml:space="preserve">Паве/ видим бетон - цвят светлосив 10 /10 / 6 см
</t>
  </si>
  <si>
    <t xml:space="preserve">Бетоново паве / видим бетон - цвят антрацит 20 /10 /10 см
</t>
  </si>
  <si>
    <t xml:space="preserve">Бетонова плоча - цвят светлосив 
20 /20 /6 см
</t>
  </si>
  <si>
    <t xml:space="preserve">Бетонова плоча - цвят антрацит 
20 /20 /6 см
</t>
  </si>
  <si>
    <t xml:space="preserve">Настилка от паркинг елементи  60 /40 /10 см
</t>
  </si>
  <si>
    <t>Настилка саморазливна</t>
  </si>
  <si>
    <t>Тревна смеска  за паркоелементи на тр. фуга 1576 м2 -норма 30 гр/м2</t>
  </si>
  <si>
    <t>Маса с пейки</t>
  </si>
  <si>
    <t>Дървена беседка</t>
  </si>
  <si>
    <t>Пейка с пергола г-образна</t>
  </si>
  <si>
    <t>Пейка с пергола права</t>
  </si>
  <si>
    <t>Пергола</t>
  </si>
  <si>
    <t>Изсичане и изкореняване на единични дървета,   I  клас на дебелина (диаметър на стъблото до 21 см.)</t>
  </si>
  <si>
    <t>Изсичане и изкореняване на единични дървета, II  клас на дебелина (диаметър на стъблото 21/40см.)</t>
  </si>
  <si>
    <t>Отнемане на съществуващ почвен пласт - средно 30 см, извозване и  депонирането му</t>
  </si>
  <si>
    <t xml:space="preserve">II. </t>
  </si>
  <si>
    <t>РАСТИТЕЛНОСТ - нов проект</t>
  </si>
  <si>
    <t xml:space="preserve">НЕРАСТИТЕЛНИ МАТЕРИАЛИ </t>
  </si>
  <si>
    <t>Пластове от пясък общо - 9 см под пешех.настилки и 5см под улична настилка</t>
  </si>
  <si>
    <t>Бетонов фундамент за поставяне на фитнес съоражения 400/400/800 мм - 5 броя</t>
  </si>
  <si>
    <t>Армирана бетонова плоча 8 см в ивица от 50 см около всички сгради</t>
  </si>
  <si>
    <t>Каучукови плочи 40/40/2 см - светъл цвят (фитнес)</t>
  </si>
  <si>
    <t>Стандартни дървени пейки с облегалки, мин дълж 160см</t>
  </si>
  <si>
    <t>Дървени пейки върху ниска бетонова стена</t>
  </si>
  <si>
    <t>Мултифункционален фитнес уред- 3 в 1, състоящ се от уред за екстензия на крака, уред за екстензия на трицепс и уред за ниска стойка за преси. ( номер 1 от чертеж 11)</t>
  </si>
  <si>
    <t>Мултифункционален кардио тренажор – 2 в 1, състоящ се от хоризонтален и вертикален велоергометър. (номер 2 от чертеж 11)</t>
  </si>
  <si>
    <t>Мултифункционален фитнес уред – 2 в 1, състоящ се от уреди за стречинг на кръста и талията. (номер 3 по чертеж 11)</t>
  </si>
  <si>
    <t>Мултифункционален фитнес уред – 2 в 1, състоящ се от уред за стречинг на кръста и уред за екстензия на краката ( номер 4 по чертеж 11)</t>
  </si>
  <si>
    <t>Мултифункционален фитнес уред – 2 в 1, състои се от уред за гръбна и коремна пренса и уред за дърпане на скрипец.( номер 5 от 1ертеж 11)</t>
  </si>
  <si>
    <t>л.м</t>
  </si>
  <si>
    <t>Бетонов фундамент за поставяне на колони беседка  400/400/800 мм - 10 броя</t>
  </si>
  <si>
    <t>Санитарна и формираща резитба на короната</t>
  </si>
  <si>
    <t>Торо-почвена смеска с 20% разбухване средно по 10см на 50% от площта за настилка паркинг елементи на тревна фуга</t>
  </si>
  <si>
    <t>Прегоряла оборска тор - гнездово по 10кг/дърво; 3 кг/храст; 10 кг/л.м жив плет</t>
  </si>
  <si>
    <t>Реконструкция на подпорни стени - изкърпване, подмазване, донаждане , ремонт на шапки</t>
  </si>
  <si>
    <t>Реконструкция на стъпала - изкъпваване, подмазване</t>
  </si>
  <si>
    <t>ДЕМОНТАЖНИ ДЕЙНОСТИ И ПОДГОТВИТЕЛНИ СМР</t>
  </si>
  <si>
    <t>Ед.цена</t>
  </si>
  <si>
    <t>Стойност</t>
  </si>
  <si>
    <t>Уличен бордюр 18/35/50см</t>
  </si>
  <si>
    <t>Уличен бордюр 18/35/50см легнал</t>
  </si>
  <si>
    <t>Демонтажни дейности</t>
  </si>
  <si>
    <t>Подготвителни СМР</t>
  </si>
  <si>
    <t>Изкоп за съоръжения в земни почви, включително натоварване, транспортиране на определено разстояние, разтоварване на депо и оформянето му, включително всички свързани с това разходи.</t>
  </si>
  <si>
    <t>Насип към съоръжения за фундаменти от материал с минимален  ъгъл на вътрешно триене φ  35°,  включително натоварване, транспорт, разтоварване, уплътняване, както и всички свързани с това разходи.</t>
  </si>
  <si>
    <t>Подложен бетон Клас C12/15, включително доставка, полагане и уплътняване както и всички свързани с това разходи включително кофраж.</t>
  </si>
  <si>
    <t>Армировъчна стомана с периодичен профил B500B (БДС 9252:2007) , включително доставка, заготовка, монтаж, както и всички свързани с това разходи.</t>
  </si>
  <si>
    <t>Барбакани ф50, предпазени от запушване посредством геотекстилна мрежа от вътрешната страна, включително доставка, заготовка, монтаж, както и всички свързани с това разходи.</t>
  </si>
  <si>
    <t>Хидроизолация от обмазен тип , по всички бетонови повърхности, които се засипват, включително доставка, полагане, както и всички свързани с това разходи.</t>
  </si>
  <si>
    <t>Каменна облицовка с гнайс</t>
  </si>
  <si>
    <t>Изработка и монтаж на стоманени решетки по детайл</t>
  </si>
  <si>
    <t>Бетон C20/25, положен на място за  стена на подпорна стена ,  включително доставка, полагане и уплътняване, кофраж както и всички свързани с това разходи без армировката.</t>
  </si>
  <si>
    <t>Доставка и монтаж система с габиони както и всички свързани с това разходи.</t>
  </si>
  <si>
    <t>Бетонова плоча клас C20/25- деб 12 см , армирана с мрежа 8/20/20 за основа на каучукова настилка на фитнес площадка</t>
  </si>
  <si>
    <t>Асфалтoбетон 8см</t>
  </si>
  <si>
    <t>ПАРКОВА МЕБЕЛ  и съоръжения</t>
  </si>
  <si>
    <t>Демонтаж на различни видове пешеходни настилки и тротоари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</si>
  <si>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Демонтаж на улични настилки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</si>
  <si>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Демонтаж на бордюри, ниски подпорни стени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</si>
  <si>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Демонтаж на бетонови стъпала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</si>
  <si>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N</t>
  </si>
  <si>
    <t>Наименование на материала</t>
  </si>
  <si>
    <t>Мяр.</t>
  </si>
  <si>
    <t>Кол.</t>
  </si>
  <si>
    <t>Цена</t>
  </si>
  <si>
    <t>Доставка и монтаж на СВТ 5x2.5</t>
  </si>
  <si>
    <t>м.</t>
  </si>
  <si>
    <t>Доставка и монтаж на СВТ 3x2.5</t>
  </si>
  <si>
    <t>Доставка и монтаж на oсветително тяло 150W</t>
  </si>
  <si>
    <t>Бр.</t>
  </si>
  <si>
    <t>Доставка и монтаж на рогатка за стълб с oсветително тяло 2x18W</t>
  </si>
  <si>
    <t>Доставка и монтаж на рогатка за стълб с oсветително тяло 2x26W</t>
  </si>
  <si>
    <t>Доставка и монтаж на стълб за осветително тяло h=3.5m</t>
  </si>
  <si>
    <t>Направа на фундамент за стълб с H = 3,5 m</t>
  </si>
  <si>
    <t>Доставка и монтаж на стълб за осветително тяло h=8m</t>
  </si>
  <si>
    <t>Направа на фундамент за стълб с H = 8,0 m</t>
  </si>
  <si>
    <t>Грундиране и боядисване на стълб с H = 8,0 m</t>
  </si>
  <si>
    <t>Доставка и полагане на Fe тръба 1.5''</t>
  </si>
  <si>
    <t>Доставка и полагане на тръба KD Ф40</t>
  </si>
  <si>
    <t>Доставка и полагане на PVC - лента "Внимание КЛ"</t>
  </si>
  <si>
    <t>Доставка и монтаж на заземителен кол</t>
  </si>
  <si>
    <t>Направа на изкоп 40/60</t>
  </si>
  <si>
    <t>Доставка и монтаж на табло за управление на помпа</t>
  </si>
  <si>
    <t>Демонтаж на съществуващо осветително тяло от стълб 8м</t>
  </si>
  <si>
    <t>Демонтаж на съществуващо стълб на парков осветител h=3.5m</t>
  </si>
  <si>
    <t>л.м.</t>
  </si>
  <si>
    <t>Преминаване през съществуващи алейни настилки със ПВЦ тръба ф110</t>
  </si>
  <si>
    <t>Изкопи</t>
  </si>
  <si>
    <t>Монтаж и оживяване на системата</t>
  </si>
  <si>
    <t>Тефлонова лента</t>
  </si>
  <si>
    <t xml:space="preserve">Муфа 1" x 1" </t>
  </si>
  <si>
    <t xml:space="preserve">Коляно 1"м x 1"ж </t>
  </si>
  <si>
    <t>Тройник 1"м x 1"м x 1"м</t>
  </si>
  <si>
    <t>Редуцираща муфа 40 - 32</t>
  </si>
  <si>
    <t>Редуцираща муфа 32 - 20</t>
  </si>
  <si>
    <t>Редуциращ тройник за PE HD тръби 40-32-40''</t>
  </si>
  <si>
    <t>Редуциращ тройник за PE HD тръби 32-20-32''</t>
  </si>
  <si>
    <t>Регулатор на налягане 1.4bar -3/4"F</t>
  </si>
  <si>
    <t>Коляно 16'' х 16''</t>
  </si>
  <si>
    <t>Тройник16'' х 16'' х 16''</t>
  </si>
  <si>
    <t>Тройник с мъжка цолова резба 16'' х 3/4'' х 16''</t>
  </si>
  <si>
    <t>Адаптор с мъжка цолова резба 16'' х 3/4''</t>
  </si>
  <si>
    <t>Коляно с мъжка цолова резба 16'' х 3/4'' х 16''</t>
  </si>
  <si>
    <t>Муфа 16 х 16</t>
  </si>
  <si>
    <t>Коляно 90* с мъжка цолова резба 40х1''</t>
  </si>
  <si>
    <t>Коляно 90* с мъжка цолова резба 20х3/4''</t>
  </si>
  <si>
    <t>Коляно 90* с мъжка цолова резба 20х1/2''</t>
  </si>
  <si>
    <t>Коляно 90* с женска цолова резба 40х1''</t>
  </si>
  <si>
    <t>Тройник с мъжка цолова резба 40х1''</t>
  </si>
  <si>
    <t>Тройник с женска цолова резба 40х1''</t>
  </si>
  <si>
    <t>Водовземна скоба 40х3/4''</t>
  </si>
  <si>
    <t>Водовземна скоба 32х3/4''</t>
  </si>
  <si>
    <t>Адаптор към цолова резба - мъжки 40х1''</t>
  </si>
  <si>
    <t>Адаптор към цолова резба - женски 20х3/4''</t>
  </si>
  <si>
    <t>Тройник 40</t>
  </si>
  <si>
    <t>Тройник 32</t>
  </si>
  <si>
    <t>Тройник 20</t>
  </si>
  <si>
    <t>Коляно 40</t>
  </si>
  <si>
    <t>Коляно 32</t>
  </si>
  <si>
    <t>Коляно 20</t>
  </si>
  <si>
    <t>Муфа 40 - 40</t>
  </si>
  <si>
    <t>Муфа 32 - 32</t>
  </si>
  <si>
    <t>Муфа 20 - 20</t>
  </si>
  <si>
    <t>Кабелни обувки</t>
  </si>
  <si>
    <t>м</t>
  </si>
  <si>
    <t>Тръба за вода ф40</t>
  </si>
  <si>
    <t>Тръба за вода ф32</t>
  </si>
  <si>
    <t>Тръба за вода ф20</t>
  </si>
  <si>
    <t>Укрепващи колчета за капково напояване</t>
  </si>
  <si>
    <t>Капково напояване ф16/2/33 - кафяво</t>
  </si>
  <si>
    <t>Шахта - 12''</t>
  </si>
  <si>
    <t>Декодер - 4 станции</t>
  </si>
  <si>
    <t>Декодер - 1 станции</t>
  </si>
  <si>
    <t>Клапан 1'' - BSP-WFC</t>
  </si>
  <si>
    <t>Клапан 1'' - BSP-NFC</t>
  </si>
  <si>
    <t xml:space="preserve">МП Ротатор </t>
  </si>
  <si>
    <t>Дюзи</t>
  </si>
  <si>
    <t>Хидрант потъващ - спрей</t>
  </si>
  <si>
    <t>Поливна система</t>
  </si>
  <si>
    <t>стойност</t>
  </si>
  <si>
    <t>ед.цена</t>
  </si>
  <si>
    <t>к-во</t>
  </si>
  <si>
    <t>м-ка</t>
  </si>
  <si>
    <t>Наименование</t>
  </si>
  <si>
    <t>Наименование СМР</t>
  </si>
  <si>
    <t>количество</t>
  </si>
  <si>
    <t>ед. цена</t>
  </si>
  <si>
    <t>Канализационна мрежа</t>
  </si>
  <si>
    <t>1</t>
  </si>
  <si>
    <t>Рязане на асфалтова настилка</t>
  </si>
  <si>
    <t>2</t>
  </si>
  <si>
    <t>Разкъртване, изкоп и извозване на асфалтова настилка, машинно до 15 км</t>
  </si>
  <si>
    <t>3</t>
  </si>
  <si>
    <t>Изкоп и извозване на трошенокаменна настилка, машинно до 15 км</t>
  </si>
  <si>
    <t>4</t>
  </si>
  <si>
    <t>Траншеен изкоп с багер, неукрепен с шир.до 1,20м и дълбочина до 2,00м за канализация на отвал</t>
  </si>
  <si>
    <t>5</t>
  </si>
  <si>
    <t>Траншеен изкоп с багер, неукрепен с шир.до 1,20м и дълбочина до 2,00м за канализация на транспорт</t>
  </si>
  <si>
    <t>6</t>
  </si>
  <si>
    <t>Извозване на излишни земни маси на депо до 10км</t>
  </si>
  <si>
    <t>7</t>
  </si>
  <si>
    <t>Доставка, обратен насип с трамбоване на фр.0-5 около тръба</t>
  </si>
  <si>
    <t>Обратен насип с трамбоване на пластове от 30см със земни маси</t>
  </si>
  <si>
    <t>8</t>
  </si>
  <si>
    <t xml:space="preserve">м </t>
  </si>
  <si>
    <t>9</t>
  </si>
  <si>
    <t>Доставка и монтаж на улична РШ ф1000 от сглобяеми ст.бет.елементи, с чугунен капак, Н=0,70м</t>
  </si>
  <si>
    <t>10</t>
  </si>
  <si>
    <t>Доставка и монтаж на улична РШ ф1000 от сглобяеми ст.бет.елементи, с чугунен капак, Н=0,80м</t>
  </si>
  <si>
    <t>11</t>
  </si>
  <si>
    <t>Доставка и монтаж на улична РШ ф1000 от сглобяеми ст.бет.елементи, с чугунен капак, Н=1,00м</t>
  </si>
  <si>
    <t>12</t>
  </si>
  <si>
    <t>Доставка и монтаж на улична РШ ф1000 от сглобяеми ст.бет.елементи, с чугунен капак, Н=1,20м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</si>
  <si>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</si>
  <si>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</si>
  <si>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</si>
  <si>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</si>
  <si>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</si>
  <si>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</si>
  <si>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</si>
  <si>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</si>
  <si>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</si>
  <si>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</si>
  <si>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Направа отвор 30/30 в бетонна стена 25см</t>
  </si>
  <si>
    <t>23</t>
  </si>
  <si>
    <t>Доставка и направа основа от бетон В25 за основа на уличен точков и линеен отток</t>
  </si>
  <si>
    <t>24</t>
  </si>
  <si>
    <t>Доставка и монтаж на дъждоприемен уличен отток ф400бет.,  с чугунена водоприемна решетка, Н=1,00м</t>
  </si>
  <si>
    <t>глобална сума</t>
  </si>
  <si>
    <t>Изпълнение на Временна организация на движението, съгласно Проекта и Наредба №3/16.08.2010г., включително всички свързани с това разходи.</t>
  </si>
  <si>
    <t>m</t>
  </si>
  <si>
    <t>Доставка и монтаж на пътни знаци със стандартни размери, съгласно актуалната нормативна уредба, включително всички свързани с това разходи.</t>
  </si>
  <si>
    <t>Доставка и полагане на елементи за изпълнение на "достъпна среда", съгласно БДС EN1339, включително всички свързани с това разходи.</t>
  </si>
  <si>
    <t>Доставка и полагане на бетонови елементи за тротоар, включително и пясъчен пласт за подравняване, съгласно БДС EN1339 и чертежите, включително всички свързани с това разходи.</t>
  </si>
  <si>
    <t>Доставка и полагане на бетонови бордюри с размер 10/25, включително бетонова основа/яка, съгласно изискванията на БДС EN 1340, включително всички свързани с това разходи.</t>
  </si>
  <si>
    <t>Доставка и полагане на бетонови бордюри с размер 18/35, включително бетонова основа/яка, съгласно изискванията на БДС EN 1340, включително всички свързани с това разходи.</t>
  </si>
  <si>
    <t>Доставка и полагане на несортирани едрозърнести минерални материали за изпълнение на основен пласт при тротоари и уплътняването му до 95% от модифициран Проктор, включително всички свързани с това разходи.</t>
  </si>
  <si>
    <t>Сметка 2000. ПЪТНИ РАБОТИ</t>
  </si>
  <si>
    <t>Разрушаване на бетонови бордюри с размер 18/35, включително 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</si>
  <si>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Разрушаване на тротоар от  бетон и оформяне на леглото, и уплътняването му до 95% от модифициран Проктор, съгласно Раздел 2300 от ТС,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</si>
  <si>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Разваляне на тротоар от  бетонови плочи в едно с основата и оформяне на леглото, и уплътняването му до 95% от модифициран Проктор, съгласно Раздел 2300 от ТС, включително разкъртване, натоварване, транспортиране, разтоварване на  регламентирано депо за строителни отпадъци с всички платени за целта такси от страна на Изпълнителя.</t>
  </si>
  <si>
    <t>Сметка 1000.  ЗЕМНИ РАБОТИ, РАЗВАЛЯНЕ</t>
  </si>
  <si>
    <t>сума</t>
  </si>
  <si>
    <t xml:space="preserve">к-ство </t>
  </si>
  <si>
    <t>мярка</t>
  </si>
  <si>
    <t xml:space="preserve">Описание на работите </t>
  </si>
  <si>
    <t>П-ция №</t>
  </si>
  <si>
    <t xml:space="preserve"> Обект : „Благоустрояване на вътрешни улици и междублокови пространства в гр.Рудозем” – ЛОТ6</t>
  </si>
  <si>
    <t>Подобект 1 - Реконструкция на ул. „Кап. Петко войвода”, нейните пресечки и прилежащи междублокови пространства</t>
  </si>
  <si>
    <t xml:space="preserve"> - част Благоустрояване и озеленяване</t>
  </si>
  <si>
    <t xml:space="preserve"> - част Електро</t>
  </si>
  <si>
    <t xml:space="preserve"> - част ВиК - отводняване</t>
  </si>
  <si>
    <t xml:space="preserve"> - част ВиК - поливни системи</t>
  </si>
  <si>
    <t xml:space="preserve"> - част Пътна</t>
  </si>
  <si>
    <t>Рекапитулация на КСС</t>
  </si>
  <si>
    <t>ЧАСТ: ВиК - ПОЛИВНА СИСТЕМА</t>
  </si>
  <si>
    <t>Декодер - 2 станции</t>
  </si>
  <si>
    <t>Декодер - surge protect</t>
  </si>
  <si>
    <t>Програматор за декодери</t>
  </si>
  <si>
    <t>Galaxy RT Програматор - Декодерна система от 0 до 125 станции - с вграден модем</t>
  </si>
  <si>
    <t xml:space="preserve">Сензор за дъжд </t>
  </si>
  <si>
    <t>Шахта с хидрант кръгла  Ø 23.6 сm/ h=14.7 сm + кран 3/4" Ж</t>
  </si>
  <si>
    <t>Тръба за вода ф63</t>
  </si>
  <si>
    <t>Кабел СВТ 2*4mm2</t>
  </si>
  <si>
    <t>Муфа 63 - 63</t>
  </si>
  <si>
    <t>Коляно 63</t>
  </si>
  <si>
    <t>Тройник 63</t>
  </si>
  <si>
    <t>Водовземна скоба 63х3/4''</t>
  </si>
  <si>
    <t>Тройник с мъжка цолова резба 63х1 1/4''</t>
  </si>
  <si>
    <t>Нипел 1 1/4" х 1"</t>
  </si>
  <si>
    <t>Кран 1"</t>
  </si>
  <si>
    <t>Преминаване през съществуващи пътни настилки със стоманена тръба ф200</t>
  </si>
  <si>
    <t>Помпено оборудване</t>
  </si>
  <si>
    <t>Многостъпална помпа SPCO VM 15-5</t>
  </si>
  <si>
    <t>Инвертор ITTP4.0W-RS</t>
  </si>
  <si>
    <t>разширителен съд 24Л.</t>
  </si>
  <si>
    <t>Фитър самопочистващ 3''</t>
  </si>
  <si>
    <t>Фитър дисков 3''</t>
  </si>
  <si>
    <t>Подвързваща арматура</t>
  </si>
  <si>
    <t>Поплавъков вентил 2"</t>
  </si>
  <si>
    <t>Монтаж на помено оборудвне</t>
  </si>
  <si>
    <t>Потопяема помпа QS 4X.10-8.DRP</t>
  </si>
  <si>
    <t>Табло за управление</t>
  </si>
  <si>
    <t>Монтаж на помено оборудвне и сондаж/кладенец/</t>
  </si>
  <si>
    <t>Сондаж/кладенец/включително всички свързани с това разходи</t>
  </si>
  <si>
    <t>Доставка и монтаж на резервоар 10000л включително всички свързани с това разходи</t>
  </si>
  <si>
    <t>Техническо помещение включително всички свързани с това разходи</t>
  </si>
  <si>
    <t xml:space="preserve">инж.Камен Мизов  - управител </t>
  </si>
  <si>
    <t>Общо КСС без ДДС</t>
  </si>
  <si>
    <t>Общо КСС с ДДС</t>
  </si>
  <si>
    <t xml:space="preserve">Бетонова настилка светлосива Бехатон 20 /16,5 /8 см
</t>
  </si>
  <si>
    <t xml:space="preserve">Бетонова настилка цветен Бехатон 20 /16,5 /6 см
</t>
  </si>
  <si>
    <t>25</t>
  </si>
  <si>
    <t>26</t>
  </si>
  <si>
    <t>Доставка и полагане на подземен канал 
PEHD ф200, SN8</t>
  </si>
  <si>
    <t>Подмяна на съществуващ бетонов подземен канал 
с PEHD ф500, SN8, вкл. Изкоп, пясъщна засипка, обратен насип и възстановяване на настилка</t>
  </si>
  <si>
    <t>Доставка и монтаж на дъждоприемен уличен линеен отток от полимер-бетон V175/200B или PVC  с чугунена водоприемна решетка, клас С250, L=4,00м</t>
  </si>
  <si>
    <t>Доставка и монтаж на дъждоприемен уличен линеен отток от полимер-бетон V175/200B или PVC  с чугунена водоприемна решетка, клас С250, L=4,50м</t>
  </si>
  <si>
    <t>Доставка и монтаж на дъждоприемен уличен линеен отток от полимер-бетон V175/200B или PVC  с чугунена водоприемна решетка, клас С250, L=5,00м</t>
  </si>
  <si>
    <t>Доставка и монтаж на дъждоприемен уличен линеен отток от полимер-бетон V175/200B или PVC  с чугунена водоприемна решетка, клас С250, L=7,50м</t>
  </si>
  <si>
    <t>Доставка и монтаж на дъждоприемен уличен линеен отток от полимер-бетон V175/200B или PVC  с чугунена водоприемна решетка, клас С250, L=7,00м</t>
  </si>
  <si>
    <t>Доставка и монтаж на дъждоприемен уличен линеен отток от полимер-бетон V175/200B или PVC  с чугунена водоприемна решетка, клас С250, L=8,50м</t>
  </si>
  <si>
    <t>Доставка и монтаж на дъждоприемен уличен линеен отток от полимер-бетон V175/200B или PVC  с чугунена водоприемна решетка, клас С250, L=9,00м</t>
  </si>
  <si>
    <t>Доставка и монтаж на дъждоприемен уличен линеен отток от полимер-бетон V175/200B или PVC  с чугунена водоприемна решетка, клас С250, L=13,00м</t>
  </si>
  <si>
    <t>КОЛИЧЕСТВЕНА СМЕТКА</t>
  </si>
  <si>
    <t xml:space="preserve">  Количествена  сметка </t>
  </si>
  <si>
    <t>КОЛИЧЕСТВЕНА  СМЕТКА</t>
  </si>
  <si>
    <r>
      <rPr>
        <b/>
        <sz val="12"/>
        <rFont val="Times New Roman"/>
        <family val="1"/>
        <charset val="204"/>
      </rPr>
      <t>ОБЕКТ:</t>
    </r>
    <r>
      <rPr>
        <sz val="12"/>
        <rFont val="Times New Roman"/>
        <family val="1"/>
        <charset val="204"/>
      </rPr>
      <t xml:space="preserve"> БЛАГОУСТРОЯВАНЕ НА ВЪТРЕШНИ УЛИЦИ И МЕЖДУБЛОКОВИ ПРОСТРАНСТВА НА ГР. РУДОЗЕМ  - ЛОТ6 </t>
    </r>
  </si>
  <si>
    <r>
      <rPr>
        <b/>
        <sz val="12"/>
        <rFont val="Times New Roman"/>
        <family val="1"/>
        <charset val="204"/>
      </rPr>
      <t>Подобект 1</t>
    </r>
    <r>
      <rPr>
        <sz val="12"/>
        <rFont val="Times New Roman"/>
        <family val="1"/>
        <charset val="204"/>
      </rPr>
      <t xml:space="preserve"> - Реконструкция на улица "Кап. Петко войвода" нейните пресечки и прилежащи междублокови пространства
</t>
    </r>
  </si>
  <si>
    <r>
      <t xml:space="preserve">част: </t>
    </r>
    <r>
      <rPr>
        <sz val="12"/>
        <rFont val="Times New Roman"/>
        <family val="1"/>
        <charset val="204"/>
      </rPr>
      <t>"Благоустрояване и озеленяване"</t>
    </r>
  </si>
  <si>
    <r>
      <t>м</t>
    </r>
    <r>
      <rPr>
        <vertAlign val="superscript"/>
        <sz val="10"/>
        <rFont val="Times New Roman"/>
        <family val="1"/>
        <charset val="204"/>
      </rPr>
      <t>3</t>
    </r>
  </si>
  <si>
    <r>
      <t>м</t>
    </r>
    <r>
      <rPr>
        <vertAlign val="superscript"/>
        <sz val="10"/>
        <rFont val="Times New Roman"/>
        <family val="1"/>
        <charset val="204"/>
      </rPr>
      <t>2</t>
    </r>
  </si>
  <si>
    <r>
      <t>м</t>
    </r>
    <r>
      <rPr>
        <vertAlign val="superscript"/>
        <sz val="10"/>
        <rFont val="Times New Roman"/>
        <family val="1"/>
        <charset val="204"/>
      </rPr>
      <t>3</t>
    </r>
    <r>
      <rPr>
        <sz val="10"/>
        <rFont val="Arial"/>
        <charset val="204"/>
      </rPr>
      <t/>
    </r>
  </si>
  <si>
    <r>
      <rPr>
        <b/>
        <sz val="12"/>
        <rFont val="Times New Roman"/>
        <family val="1"/>
        <charset val="204"/>
      </rPr>
      <t>Обект</t>
    </r>
    <r>
      <rPr>
        <sz val="12"/>
        <rFont val="Times New Roman"/>
        <family val="1"/>
        <charset val="204"/>
      </rPr>
      <t xml:space="preserve">: Благоустрояване на вътрешни улици и междублокови пространства в гр.Рудозем” - ЛОТ6                                                                                                   </t>
    </r>
    <r>
      <rPr>
        <b/>
        <sz val="12"/>
        <rFont val="Times New Roman"/>
        <family val="1"/>
        <charset val="204"/>
      </rPr>
      <t xml:space="preserve"> Подобект 1: </t>
    </r>
    <r>
      <rPr>
        <sz val="12"/>
        <rFont val="Times New Roman"/>
        <family val="1"/>
        <charset val="204"/>
      </rPr>
      <t xml:space="preserve"> „Реконструкция на ул.”Кап. Петко Войвода”, нейните пресечки и прилежащи междублокови пространства”
</t>
    </r>
  </si>
  <si>
    <r>
      <t>част</t>
    </r>
    <r>
      <rPr>
        <sz val="12"/>
        <rFont val="Times New Roman"/>
        <family val="1"/>
        <charset val="204"/>
      </rPr>
      <t xml:space="preserve"> "Електрическа"</t>
    </r>
  </si>
  <si>
    <r>
      <rPr>
        <b/>
        <sz val="12"/>
        <rFont val="Times New Roman"/>
        <family val="1"/>
        <charset val="204"/>
      </rPr>
      <t xml:space="preserve">Обект: </t>
    </r>
    <r>
      <rPr>
        <sz val="12"/>
        <rFont val="Times New Roman"/>
        <family val="1"/>
        <charset val="204"/>
      </rPr>
      <t xml:space="preserve">"БЛАГОУСТРОЯВАНЕ НА ВЪТРЕШНИ УЛИЦИ И МЕЖДУБЛОКОВИ ПРОСТРАНСТВА НА ГР. РУДОЗЕМ - ЛОТ6 
</t>
    </r>
    <r>
      <rPr>
        <b/>
        <sz val="12"/>
        <rFont val="Times New Roman"/>
        <family val="1"/>
        <charset val="204"/>
      </rPr>
      <t>Подобект: 1 -</t>
    </r>
    <r>
      <rPr>
        <sz val="12"/>
        <rFont val="Times New Roman"/>
        <family val="1"/>
        <charset val="204"/>
      </rPr>
      <t xml:space="preserve"> Реконструкция на ул.„Кап.Петко войвода”, нейните пресечки и прилежащи междублокови пространства</t>
    </r>
  </si>
  <si>
    <r>
      <rPr>
        <b/>
        <sz val="12"/>
        <rFont val="Times New Roman"/>
        <family val="1"/>
        <charset val="204"/>
      </rPr>
      <t>Част</t>
    </r>
    <r>
      <rPr>
        <sz val="12"/>
        <rFont val="Times New Roman"/>
        <family val="1"/>
        <charset val="204"/>
      </rPr>
      <t>: ВиК - отводняване</t>
    </r>
  </si>
  <si>
    <t>20% ДДС</t>
  </si>
  <si>
    <t>размер</t>
  </si>
  <si>
    <t>всичко общо без ДДС</t>
  </si>
  <si>
    <t>ДДС 20%</t>
  </si>
  <si>
    <t>всичко общо с ДДС</t>
  </si>
  <si>
    <t>Изготвил:…………….</t>
  </si>
  <si>
    <t>Приложение №3</t>
  </si>
  <si>
    <r>
      <rPr>
        <b/>
        <sz val="12"/>
        <rFont val="Times New Roman"/>
        <family val="1"/>
        <charset val="204"/>
      </rPr>
      <t>ОБЕКТ:</t>
    </r>
    <r>
      <rPr>
        <sz val="12"/>
        <rFont val="Times New Roman"/>
        <family val="1"/>
        <charset val="204"/>
      </rPr>
      <t xml:space="preserve">БЛАГОУСТРОЯВАНЕ НА ВЪТРЕШНИ УЛИЦИ И МЕЖДУБЛОКОВИ ПРОСТРАНСТВА НА ГР. РУДОЗЕМ - ЛОТ6,                                                                                                                                                                                </t>
    </r>
    <r>
      <rPr>
        <b/>
        <sz val="12"/>
        <rFont val="Times New Roman"/>
        <family val="1"/>
        <charset val="204"/>
      </rPr>
      <t xml:space="preserve">Подобект 1: </t>
    </r>
    <r>
      <rPr>
        <sz val="12"/>
        <rFont val="Times New Roman"/>
        <family val="1"/>
        <charset val="204"/>
      </rPr>
      <t xml:space="preserve">Реконструкция на ул. „Кап. Петко войвода”, нейните пресечки и прилежащи междублокови пространства. </t>
    </r>
  </si>
  <si>
    <r>
      <rPr>
        <b/>
        <sz val="10"/>
        <rFont val="Times New Roman"/>
        <family val="1"/>
        <charset val="204"/>
      </rPr>
      <t>ОБЕКТ:</t>
    </r>
    <r>
      <rPr>
        <sz val="10"/>
        <rFont val="Times New Roman"/>
        <family val="1"/>
        <charset val="204"/>
      </rPr>
      <t xml:space="preserve"> "Благоустрояване на вътрешни улици и междублокови пространства в гр. Рудозем" - ЛОТ 6</t>
    </r>
  </si>
  <si>
    <r>
      <rPr>
        <b/>
        <sz val="10"/>
        <rFont val="Times New Roman"/>
        <family val="1"/>
        <charset val="204"/>
      </rPr>
      <t>ПОДОБЕКТ 1:</t>
    </r>
    <r>
      <rPr>
        <sz val="10"/>
        <rFont val="Times New Roman"/>
        <family val="1"/>
      </rPr>
      <t xml:space="preserve"> "Реконструкция на ул. "Кап. Петко Войвода", нейните пресечки и прилежащи блокови пространства"</t>
    </r>
  </si>
  <si>
    <r>
      <rPr>
        <b/>
        <sz val="10"/>
        <rFont val="Times New Roman"/>
        <family val="1"/>
        <charset val="204"/>
      </rPr>
      <t>Част :</t>
    </r>
    <r>
      <rPr>
        <sz val="10"/>
        <rFont val="Times New Roman"/>
        <family val="1"/>
      </rPr>
      <t xml:space="preserve"> Пътна</t>
    </r>
  </si>
  <si>
    <r>
      <t>m</t>
    </r>
    <r>
      <rPr>
        <vertAlign val="superscript"/>
        <sz val="10"/>
        <rFont val="Times New Roman"/>
        <family val="1"/>
        <charset val="204"/>
      </rPr>
      <t>2</t>
    </r>
  </si>
  <si>
    <r>
      <t>m</t>
    </r>
    <r>
      <rPr>
        <vertAlign val="superscript"/>
        <sz val="10"/>
        <rFont val="Times New Roman"/>
        <family val="1"/>
        <charset val="204"/>
      </rPr>
      <t>3</t>
    </r>
  </si>
  <si>
    <r>
      <t xml:space="preserve">Доставка и монтаж на носещи елементи - стълбове </t>
    </r>
    <r>
      <rPr>
        <sz val="10"/>
        <rFont val="Calibri"/>
        <family val="2"/>
        <charset val="204"/>
      </rPr>
      <t>φ</t>
    </r>
    <r>
      <rPr>
        <sz val="10"/>
        <rFont val="Times New Roman"/>
        <family val="1"/>
        <charset val="204"/>
      </rPr>
      <t>60мм, за пътни знаци със стандартни размери, съгласно актуалната нормативна уредба, включително всички свързани с това разходи.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</si>
</sst>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#,##0.00\ &quot;лв&quot;;\-#,##0.00\ &quot;лв&quot;"/>
    <numFmt numFmtId="165" formatCode="_-* #,##0.00\ _л_в_-;\-* #,##0.00\ _л_в_-;_-* &quot;-&quot;??\ _л_в_-;_-@_-"/>
    <numFmt numFmtId="166" formatCode="0.0"/>
    <numFmt numFmtId="167" formatCode="#,##0.00\ &quot;лв&quot;"/>
    <numFmt numFmtId="168" formatCode="#,##0.0\ &quot;лв&quot;"/>
    <numFmt numFmtId="169" formatCode="###\ ###\ ##0.000"/>
    <numFmt numFmtId="170" formatCode="_-* #,##0.00_-;\-* #,##0.00_-;_-* &quot;-&quot;??_-;_-@_-"/>
    <numFmt numFmtId="171" formatCode="_-* #,##0_-;\-* #,##0_-;_-* &quot;-&quot;??_-;_-@_-"/>
    <numFmt numFmtId="172" formatCode="_-* #,##0.0_-;\-* #,##0.0_-;_-* &quot;-&quot;??_-;_-@_-"/>
  </numFmts>
  <fonts count="33">
    <font>
      <sz val="10"/>
      <name val="Arial"/>
      <charset val="204"/>
    </font>
    <font>
      <sz val="10"/>
      <name val="Arial"/>
      <charset val="204"/>
    </font>
    <font>
      <sz val="12"/>
      <name val="Times New Roman"/>
      <family val="1"/>
      <charset val="204"/>
    </font>
    <font>
      <sz val="10"/>
      <name val="Arial"/>
      <family val="2"/>
      <charset val="204"/>
    </font>
    <font>
      <sz val="10"/>
      <name val="Arial"/>
    </font>
    <font>
      <sz val="11"/>
      <name val="Times New Roman"/>
      <family val="1"/>
      <charset val="204"/>
    </font>
    <font>
      <sz val="10"/>
      <name val="Timok"/>
      <charset val="204"/>
    </font>
    <font>
      <b/>
      <sz val="1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4"/>
      <name val="Times New Roman"/>
      <family val="1"/>
      <charset val="204"/>
    </font>
    <font>
      <sz val="10"/>
      <name val="Cambria"/>
      <family val="1"/>
      <charset val="204"/>
      <scheme val="major"/>
    </font>
    <font>
      <sz val="12"/>
      <color theme="1"/>
      <name val="Cambria"/>
      <family val="1"/>
      <charset val="204"/>
      <scheme val="major"/>
    </font>
    <font>
      <b/>
      <sz val="12"/>
      <color theme="1"/>
      <name val="Cambria"/>
      <family val="1"/>
      <charset val="204"/>
      <scheme val="major"/>
    </font>
    <font>
      <sz val="13"/>
      <color theme="1"/>
      <name val="Cambria"/>
      <family val="1"/>
      <charset val="204"/>
      <scheme val="major"/>
    </font>
    <font>
      <sz val="14"/>
      <color theme="1"/>
      <name val="Cambria"/>
      <family val="1"/>
      <charset val="204"/>
      <scheme val="major"/>
    </font>
    <font>
      <b/>
      <sz val="12"/>
      <name val="Times New Roman"/>
      <family val="1"/>
      <charset val="204"/>
    </font>
    <font>
      <sz val="12"/>
      <color indexed="10"/>
      <name val="Times New Roman"/>
      <family val="1"/>
      <charset val="204"/>
    </font>
    <font>
      <b/>
      <sz val="12"/>
      <color indexed="17"/>
      <name val="Times New Roman"/>
      <family val="1"/>
      <charset val="204"/>
    </font>
    <font>
      <sz val="10"/>
      <color indexed="8"/>
      <name val="Times New Roman"/>
      <family val="1"/>
      <charset val="204"/>
    </font>
    <font>
      <vertAlign val="superscript"/>
      <sz val="10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0"/>
      <color rgb="FFFF0000"/>
      <name val="Times New Roman"/>
      <family val="1"/>
      <charset val="204"/>
    </font>
    <font>
      <sz val="10"/>
      <color indexed="10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2"/>
      <color theme="3"/>
      <name val="Times New Roman"/>
      <family val="1"/>
      <charset val="204"/>
    </font>
    <font>
      <b/>
      <u/>
      <sz val="12"/>
      <name val="Times New Roman"/>
      <family val="1"/>
      <charset val="204"/>
    </font>
    <font>
      <b/>
      <sz val="10"/>
      <color indexed="10"/>
      <name val="Times New Roman"/>
      <family val="1"/>
      <charset val="204"/>
    </font>
    <font>
      <sz val="10"/>
      <name val="Times New Roman"/>
      <family val="1"/>
    </font>
    <font>
      <sz val="10"/>
      <color indexed="10"/>
      <name val="Times New Roman"/>
      <family val="1"/>
    </font>
    <font>
      <b/>
      <u/>
      <sz val="10"/>
      <name val="Times New Roman"/>
      <family val="1"/>
      <charset val="204"/>
    </font>
    <font>
      <sz val="10"/>
      <name val="Calibri"/>
      <family val="2"/>
      <charset val="204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/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theme="3"/>
      </left>
      <right/>
      <top/>
      <bottom/>
      <diagonal/>
    </border>
    <border>
      <left/>
      <right style="double">
        <color theme="3"/>
      </right>
      <top/>
      <bottom/>
      <diagonal/>
    </border>
    <border>
      <left style="double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double">
        <color theme="3"/>
      </right>
      <top style="hair">
        <color theme="3"/>
      </top>
      <bottom style="hair">
        <color theme="3"/>
      </bottom>
      <diagonal/>
    </border>
    <border>
      <left style="hair">
        <color theme="3"/>
      </left>
      <right style="hair">
        <color theme="3"/>
      </right>
      <top style="hair">
        <color theme="3"/>
      </top>
      <bottom/>
      <diagonal/>
    </border>
    <border>
      <left style="double">
        <color theme="3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double">
        <color theme="3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double">
        <color theme="3"/>
      </right>
      <top style="hair">
        <color indexed="64"/>
      </top>
      <bottom style="hair">
        <color indexed="64"/>
      </bottom>
      <diagonal/>
    </border>
    <border>
      <left style="double">
        <color theme="3"/>
      </left>
      <right/>
      <top style="hair">
        <color indexed="64"/>
      </top>
      <bottom style="hair">
        <color indexed="64"/>
      </bottom>
      <diagonal/>
    </border>
    <border>
      <left style="double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hair">
        <color theme="3"/>
      </right>
      <top/>
      <bottom style="hair">
        <color theme="3"/>
      </bottom>
      <diagonal/>
    </border>
    <border>
      <left style="hair">
        <color theme="3"/>
      </left>
      <right style="double">
        <color theme="3"/>
      </right>
      <top/>
      <bottom style="hair">
        <color theme="3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</borders>
  <cellStyleXfs count="10">
    <xf numFmtId="0" fontId="0" fillId="0" borderId="0"/>
    <xf numFmtId="165" fontId="1" fillId="0" borderId="0" applyFont="0" applyFill="0" applyBorder="0" applyAlignment="0" applyProtection="0"/>
    <xf numFmtId="0" fontId="3" fillId="0" borderId="0"/>
    <xf numFmtId="0" fontId="3" fillId="0" borderId="0"/>
    <xf numFmtId="0" fontId="6" fillId="0" borderId="0"/>
    <xf numFmtId="0" fontId="6" fillId="0" borderId="0"/>
    <xf numFmtId="0" fontId="6" fillId="0" borderId="0"/>
    <xf numFmtId="170" fontId="4" fillId="0" borderId="0" applyFont="0" applyFill="0" applyBorder="0" applyAlignment="0" applyProtection="0"/>
    <xf numFmtId="0" fontId="3" fillId="0" borderId="0"/>
    <xf numFmtId="0" fontId="4" fillId="0" borderId="0"/>
  </cellStyleXfs>
  <cellXfs count="357">
    <xf numFmtId="0" fontId="0" fillId="0" borderId="0" xfId="0"/>
    <xf numFmtId="0" fontId="2" fillId="0" borderId="0" xfId="0" applyFont="1"/>
    <xf numFmtId="0" fontId="2" fillId="0" borderId="0" xfId="0" applyFont="1" applyFill="1"/>
    <xf numFmtId="0" fontId="11" fillId="0" borderId="0" xfId="0" applyFont="1"/>
    <xf numFmtId="167" fontId="12" fillId="4" borderId="28" xfId="0" applyNumberFormat="1" applyFont="1" applyFill="1" applyBorder="1" applyAlignment="1">
      <alignment horizontal="center"/>
    </xf>
    <xf numFmtId="0" fontId="0" fillId="0" borderId="0" xfId="0" applyAlignment="1"/>
    <xf numFmtId="0" fontId="5" fillId="0" borderId="0" xfId="0" applyFont="1" applyFill="1"/>
    <xf numFmtId="171" fontId="5" fillId="0" borderId="0" xfId="1" applyNumberFormat="1" applyFont="1" applyFill="1"/>
    <xf numFmtId="2" fontId="2" fillId="0" borderId="0" xfId="0" applyNumberFormat="1" applyFont="1"/>
    <xf numFmtId="0" fontId="8" fillId="0" borderId="0" xfId="0" applyFont="1"/>
    <xf numFmtId="2" fontId="8" fillId="0" borderId="0" xfId="0" applyNumberFormat="1" applyFont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 wrapText="1"/>
    </xf>
    <xf numFmtId="0" fontId="17" fillId="0" borderId="0" xfId="0" applyFont="1" applyFill="1" applyAlignment="1">
      <alignment horizontal="center" vertical="center"/>
    </xf>
    <xf numFmtId="0" fontId="2" fillId="0" borderId="0" xfId="0" applyFont="1" applyAlignment="1">
      <alignment vertical="center"/>
    </xf>
    <xf numFmtId="166" fontId="2" fillId="0" borderId="0" xfId="0" applyNumberFormat="1" applyFont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 wrapText="1"/>
    </xf>
    <xf numFmtId="0" fontId="16" fillId="4" borderId="4" xfId="0" applyFont="1" applyFill="1" applyBorder="1" applyAlignment="1">
      <alignment horizontal="center" vertical="center" wrapText="1"/>
    </xf>
    <xf numFmtId="166" fontId="9" fillId="4" borderId="4" xfId="0" applyNumberFormat="1" applyFont="1" applyFill="1" applyBorder="1" applyAlignment="1">
      <alignment horizontal="center" vertical="center" wrapText="1"/>
    </xf>
    <xf numFmtId="166" fontId="9" fillId="4" borderId="23" xfId="0" applyNumberFormat="1" applyFont="1" applyFill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9" fillId="4" borderId="21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8" fillId="0" borderId="0" xfId="0" applyFont="1" applyFill="1" applyBorder="1"/>
    <xf numFmtId="0" fontId="8" fillId="0" borderId="22" xfId="0" applyFont="1" applyFill="1" applyBorder="1" applyAlignment="1">
      <alignment horizontal="center" vertical="center"/>
    </xf>
    <xf numFmtId="0" fontId="8" fillId="0" borderId="22" xfId="0" applyFont="1" applyFill="1" applyBorder="1" applyAlignment="1">
      <alignment vertical="center" wrapText="1"/>
    </xf>
    <xf numFmtId="166" fontId="8" fillId="0" borderId="22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left"/>
    </xf>
    <xf numFmtId="0" fontId="19" fillId="0" borderId="0" xfId="0" applyFont="1" applyFill="1"/>
    <xf numFmtId="0" fontId="8" fillId="0" borderId="22" xfId="0" applyNumberFormat="1" applyFont="1" applyFill="1" applyBorder="1" applyAlignment="1">
      <alignment vertical="center" wrapText="1"/>
    </xf>
    <xf numFmtId="2" fontId="8" fillId="4" borderId="22" xfId="0" applyNumberFormat="1" applyFont="1" applyFill="1" applyBorder="1" applyAlignment="1">
      <alignment horizontal="center" vertical="center" wrapText="1"/>
    </xf>
    <xf numFmtId="2" fontId="8" fillId="4" borderId="22" xfId="0" applyNumberFormat="1" applyFont="1" applyFill="1" applyBorder="1" applyAlignment="1">
      <alignment horizontal="center" vertical="center"/>
    </xf>
    <xf numFmtId="168" fontId="7" fillId="4" borderId="22" xfId="0" applyNumberFormat="1" applyFont="1" applyFill="1" applyBorder="1" applyAlignment="1">
      <alignment horizontal="center" vertical="center"/>
    </xf>
    <xf numFmtId="0" fontId="9" fillId="4" borderId="22" xfId="0" applyFont="1" applyFill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8" fillId="0" borderId="22" xfId="0" applyFont="1" applyBorder="1" applyAlignment="1">
      <alignment vertical="center" wrapText="1"/>
    </xf>
    <xf numFmtId="0" fontId="8" fillId="0" borderId="0" xfId="0" applyFont="1" applyFill="1"/>
    <xf numFmtId="0" fontId="2" fillId="0" borderId="0" xfId="0" applyFont="1" applyBorder="1" applyAlignment="1">
      <alignment horizontal="left"/>
    </xf>
    <xf numFmtId="0" fontId="19" fillId="0" borderId="0" xfId="0" applyFont="1"/>
    <xf numFmtId="0" fontId="2" fillId="0" borderId="0" xfId="0" applyFont="1" applyFill="1" applyBorder="1"/>
    <xf numFmtId="0" fontId="21" fillId="0" borderId="0" xfId="0" applyFont="1" applyFill="1" applyBorder="1"/>
    <xf numFmtId="0" fontId="21" fillId="0" borderId="0" xfId="0" applyFont="1" applyFill="1" applyBorder="1" applyAlignment="1">
      <alignment horizontal="center"/>
    </xf>
    <xf numFmtId="0" fontId="21" fillId="0" borderId="0" xfId="0" applyFont="1" applyFill="1"/>
    <xf numFmtId="49" fontId="22" fillId="0" borderId="0" xfId="0" applyNumberFormat="1" applyFont="1" applyFill="1" applyBorder="1" applyAlignment="1">
      <alignment horizontal="center"/>
    </xf>
    <xf numFmtId="2" fontId="8" fillId="0" borderId="22" xfId="0" applyNumberFormat="1" applyFont="1" applyFill="1" applyBorder="1" applyAlignment="1">
      <alignment horizontal="center" vertical="center"/>
    </xf>
    <xf numFmtId="0" fontId="23" fillId="0" borderId="0" xfId="0" applyFont="1" applyFill="1"/>
    <xf numFmtId="0" fontId="21" fillId="0" borderId="0" xfId="0" applyFont="1" applyFill="1" applyBorder="1" applyAlignment="1">
      <alignment horizontal="left"/>
    </xf>
    <xf numFmtId="0" fontId="8" fillId="0" borderId="22" xfId="0" applyFont="1" applyBorder="1" applyAlignment="1">
      <alignment horizontal="center" vertical="center" wrapText="1"/>
    </xf>
    <xf numFmtId="0" fontId="5" fillId="0" borderId="22" xfId="0" applyFont="1" applyBorder="1" applyAlignment="1">
      <alignment horizontal="center" vertical="center"/>
    </xf>
    <xf numFmtId="0" fontId="16" fillId="0" borderId="0" xfId="0" applyFont="1" applyFill="1" applyBorder="1"/>
    <xf numFmtId="0" fontId="8" fillId="0" borderId="22" xfId="0" applyFont="1" applyFill="1" applyBorder="1" applyAlignment="1">
      <alignment horizontal="center" vertical="center" wrapText="1"/>
    </xf>
    <xf numFmtId="0" fontId="16" fillId="0" borderId="0" xfId="0" quotePrefix="1" applyFont="1" applyFill="1" applyBorder="1" applyAlignment="1">
      <alignment horizontal="center"/>
    </xf>
    <xf numFmtId="0" fontId="9" fillId="0" borderId="22" xfId="0" applyFont="1" applyFill="1" applyBorder="1" applyAlignment="1">
      <alignment horizontal="center" vertical="center"/>
    </xf>
    <xf numFmtId="0" fontId="22" fillId="0" borderId="0" xfId="0" quotePrefix="1" applyFont="1" applyFill="1" applyBorder="1" applyAlignment="1">
      <alignment horizontal="center"/>
    </xf>
    <xf numFmtId="0" fontId="8" fillId="0" borderId="22" xfId="0" applyFont="1" applyBorder="1" applyAlignment="1">
      <alignment horizontal="left" vertical="center" wrapText="1"/>
    </xf>
    <xf numFmtId="0" fontId="21" fillId="0" borderId="0" xfId="0" quotePrefix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0" fontId="21" fillId="0" borderId="0" xfId="0" applyFont="1" applyFill="1" applyAlignment="1">
      <alignment horizontal="center"/>
    </xf>
    <xf numFmtId="0" fontId="21" fillId="0" borderId="0" xfId="0" applyFont="1"/>
    <xf numFmtId="0" fontId="21" fillId="0" borderId="0" xfId="0" applyFont="1" applyAlignment="1">
      <alignment horizontal="left"/>
    </xf>
    <xf numFmtId="0" fontId="21" fillId="0" borderId="0" xfId="0" applyFont="1" applyFill="1" applyAlignment="1">
      <alignment horizontal="left"/>
    </xf>
    <xf numFmtId="0" fontId="21" fillId="0" borderId="0" xfId="0" applyFont="1" applyAlignment="1">
      <alignment horizontal="center"/>
    </xf>
    <xf numFmtId="0" fontId="23" fillId="0" borderId="0" xfId="0" applyFont="1"/>
    <xf numFmtId="0" fontId="2" fillId="0" borderId="0" xfId="0" applyFont="1" applyFill="1" applyAlignment="1">
      <alignment horizontal="center"/>
    </xf>
    <xf numFmtId="0" fontId="9" fillId="3" borderId="22" xfId="0" applyFont="1" applyFill="1" applyBorder="1" applyAlignment="1">
      <alignment horizontal="center" vertical="center"/>
    </xf>
    <xf numFmtId="0" fontId="8" fillId="0" borderId="22" xfId="0" applyNumberFormat="1" applyFont="1" applyBorder="1" applyAlignment="1">
      <alignment horizontal="center" vertical="center"/>
    </xf>
    <xf numFmtId="0" fontId="8" fillId="0" borderId="22" xfId="0" applyNumberFormat="1" applyFont="1" applyFill="1" applyBorder="1" applyAlignment="1">
      <alignment horizontal="center" vertical="center"/>
    </xf>
    <xf numFmtId="165" fontId="16" fillId="0" borderId="22" xfId="0" applyNumberFormat="1" applyFont="1" applyFill="1" applyBorder="1" applyAlignment="1">
      <alignment vertical="center"/>
    </xf>
    <xf numFmtId="0" fontId="17" fillId="0" borderId="0" xfId="0" applyFont="1" applyFill="1" applyAlignment="1">
      <alignment horizontal="center"/>
    </xf>
    <xf numFmtId="0" fontId="8" fillId="0" borderId="0" xfId="0" applyFont="1" applyFill="1" applyAlignment="1">
      <alignment vertical="center" wrapText="1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6" fillId="4" borderId="22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center"/>
    </xf>
    <xf numFmtId="0" fontId="2" fillId="0" borderId="22" xfId="0" applyFont="1" applyFill="1" applyBorder="1" applyAlignment="1">
      <alignment horizontal="left" wrapText="1"/>
    </xf>
    <xf numFmtId="0" fontId="2" fillId="0" borderId="22" xfId="0" applyFont="1" applyFill="1" applyBorder="1" applyAlignment="1">
      <alignment horizontal="right"/>
    </xf>
    <xf numFmtId="2" fontId="2" fillId="0" borderId="22" xfId="0" applyNumberFormat="1" applyFont="1" applyFill="1" applyBorder="1"/>
    <xf numFmtId="2" fontId="2" fillId="4" borderId="22" xfId="0" applyNumberFormat="1" applyFont="1" applyFill="1" applyBorder="1"/>
    <xf numFmtId="0" fontId="25" fillId="0" borderId="0" xfId="3" applyNumberFormat="1" applyFont="1" applyFill="1" applyBorder="1" applyAlignment="1">
      <alignment horizontal="right" vertical="center" wrapText="1"/>
    </xf>
    <xf numFmtId="0" fontId="2" fillId="0" borderId="0" xfId="2" applyFont="1" applyAlignment="1" applyProtection="1">
      <alignment vertical="center" wrapText="1"/>
    </xf>
    <xf numFmtId="2" fontId="2" fillId="0" borderId="0" xfId="2" applyNumberFormat="1" applyFont="1" applyBorder="1" applyAlignment="1">
      <alignment horizontal="center" vertical="center" wrapText="1"/>
    </xf>
    <xf numFmtId="2" fontId="2" fillId="0" borderId="0" xfId="2" applyNumberFormat="1" applyFont="1" applyAlignment="1" applyProtection="1">
      <alignment vertical="center" wrapText="1"/>
    </xf>
    <xf numFmtId="0" fontId="2" fillId="0" borderId="0" xfId="2" applyFont="1" applyFill="1" applyAlignment="1">
      <alignment vertical="center" wrapText="1"/>
    </xf>
    <xf numFmtId="0" fontId="16" fillId="4" borderId="22" xfId="2" applyFont="1" applyFill="1" applyBorder="1" applyAlignment="1">
      <alignment horizontal="center" vertical="center" wrapText="1"/>
    </xf>
    <xf numFmtId="0" fontId="16" fillId="0" borderId="22" xfId="2" applyFont="1" applyBorder="1" applyAlignment="1">
      <alignment horizontal="center" vertical="center" wrapText="1"/>
    </xf>
    <xf numFmtId="169" fontId="16" fillId="0" borderId="22" xfId="2" applyNumberFormat="1" applyFont="1" applyBorder="1" applyAlignment="1">
      <alignment horizontal="center" vertical="center" wrapText="1"/>
    </xf>
    <xf numFmtId="2" fontId="16" fillId="0" borderId="22" xfId="2" applyNumberFormat="1" applyFont="1" applyBorder="1" applyAlignment="1">
      <alignment horizontal="center" vertical="center" wrapText="1"/>
    </xf>
    <xf numFmtId="0" fontId="2" fillId="0" borderId="0" xfId="2" applyFont="1" applyAlignment="1">
      <alignment vertical="center" wrapText="1"/>
    </xf>
    <xf numFmtId="49" fontId="2" fillId="4" borderId="22" xfId="2" applyNumberFormat="1" applyFont="1" applyFill="1" applyBorder="1" applyAlignment="1" applyProtection="1">
      <alignment horizontal="center" vertical="center" wrapText="1"/>
    </xf>
    <xf numFmtId="0" fontId="16" fillId="0" borderId="21" xfId="2" applyFont="1" applyBorder="1" applyAlignment="1">
      <alignment horizontal="left" vertical="center" wrapText="1"/>
    </xf>
    <xf numFmtId="0" fontId="2" fillId="0" borderId="21" xfId="2" applyFont="1" applyBorder="1" applyAlignment="1">
      <alignment horizontal="center" vertical="center" wrapText="1"/>
    </xf>
    <xf numFmtId="4" fontId="2" fillId="0" borderId="22" xfId="2" applyNumberFormat="1" applyFont="1" applyBorder="1" applyAlignment="1">
      <alignment horizontal="right" vertical="center" wrapText="1"/>
    </xf>
    <xf numFmtId="2" fontId="2" fillId="4" borderId="22" xfId="2" applyNumberFormat="1" applyFont="1" applyFill="1" applyBorder="1" applyAlignment="1">
      <alignment horizontal="center" vertical="center" wrapText="1"/>
    </xf>
    <xf numFmtId="2" fontId="2" fillId="4" borderId="22" xfId="2" applyNumberFormat="1" applyFont="1" applyFill="1" applyBorder="1" applyAlignment="1">
      <alignment vertical="center" wrapText="1"/>
    </xf>
    <xf numFmtId="0" fontId="2" fillId="0" borderId="21" xfId="2" applyFont="1" applyBorder="1" applyAlignment="1">
      <alignment horizontal="left" vertical="center" wrapText="1"/>
    </xf>
    <xf numFmtId="167" fontId="2" fillId="4" borderId="22" xfId="2" applyNumberFormat="1" applyFont="1" applyFill="1" applyBorder="1" applyAlignment="1">
      <alignment vertical="center" wrapText="1"/>
    </xf>
    <xf numFmtId="0" fontId="2" fillId="0" borderId="22" xfId="2" applyFont="1" applyBorder="1" applyAlignment="1">
      <alignment vertical="center" wrapText="1"/>
    </xf>
    <xf numFmtId="0" fontId="2" fillId="0" borderId="22" xfId="2" applyFont="1" applyBorder="1" applyAlignment="1">
      <alignment horizontal="center" vertical="center" wrapText="1"/>
    </xf>
    <xf numFmtId="0" fontId="2" fillId="0" borderId="22" xfId="2" applyFont="1" applyBorder="1" applyAlignment="1">
      <alignment horizontal="left" vertical="center" wrapText="1"/>
    </xf>
    <xf numFmtId="0" fontId="2" fillId="0" borderId="0" xfId="8" applyFont="1"/>
    <xf numFmtId="0" fontId="26" fillId="0" borderId="0" xfId="8" applyFont="1"/>
    <xf numFmtId="0" fontId="26" fillId="0" borderId="0" xfId="8" applyFont="1" applyFill="1"/>
    <xf numFmtId="0" fontId="2" fillId="0" borderId="0" xfId="9" applyFont="1" applyFill="1"/>
    <xf numFmtId="171" fontId="2" fillId="0" borderId="0" xfId="7" applyNumberFormat="1" applyFont="1" applyFill="1"/>
    <xf numFmtId="0" fontId="2" fillId="0" borderId="0" xfId="6" applyFont="1" applyFill="1" applyBorder="1" applyAlignment="1">
      <alignment horizontal="center" vertical="center"/>
    </xf>
    <xf numFmtId="0" fontId="2" fillId="0" borderId="0" xfId="6" applyFont="1" applyFill="1" applyBorder="1" applyAlignment="1">
      <alignment vertical="center"/>
    </xf>
    <xf numFmtId="171" fontId="2" fillId="0" borderId="0" xfId="7" applyNumberFormat="1" applyFont="1" applyFill="1" applyBorder="1" applyAlignment="1">
      <alignment vertical="center"/>
    </xf>
    <xf numFmtId="0" fontId="2" fillId="0" borderId="0" xfId="9" applyFont="1" applyFill="1" applyAlignment="1">
      <alignment vertical="top"/>
    </xf>
    <xf numFmtId="167" fontId="13" fillId="4" borderId="43" xfId="0" applyNumberFormat="1" applyFont="1" applyFill="1" applyBorder="1" applyAlignment="1">
      <alignment horizontal="center"/>
    </xf>
    <xf numFmtId="167" fontId="13" fillId="4" borderId="39" xfId="0" applyNumberFormat="1" applyFont="1" applyFill="1" applyBorder="1" applyAlignment="1">
      <alignment horizontal="center"/>
    </xf>
    <xf numFmtId="167" fontId="13" fillId="4" borderId="44" xfId="0" applyNumberFormat="1" applyFont="1" applyFill="1" applyBorder="1" applyAlignment="1">
      <alignment horizontal="center"/>
    </xf>
    <xf numFmtId="166" fontId="9" fillId="4" borderId="22" xfId="0" applyNumberFormat="1" applyFont="1" applyFill="1" applyBorder="1" applyAlignment="1">
      <alignment horizontal="center" vertical="center" wrapText="1"/>
    </xf>
    <xf numFmtId="0" fontId="8" fillId="0" borderId="84" xfId="0" applyFont="1" applyBorder="1" applyAlignment="1">
      <alignment vertical="center"/>
    </xf>
    <xf numFmtId="166" fontId="8" fillId="0" borderId="22" xfId="0" applyNumberFormat="1" applyFont="1" applyBorder="1" applyAlignment="1">
      <alignment horizontal="center" vertical="center"/>
    </xf>
    <xf numFmtId="166" fontId="2" fillId="0" borderId="22" xfId="0" applyNumberFormat="1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 wrapText="1"/>
    </xf>
    <xf numFmtId="167" fontId="9" fillId="0" borderId="22" xfId="0" applyNumberFormat="1" applyFont="1" applyFill="1" applyBorder="1" applyAlignment="1">
      <alignment horizontal="center" vertical="center"/>
    </xf>
    <xf numFmtId="0" fontId="9" fillId="0" borderId="5" xfId="0" applyFont="1" applyFill="1" applyBorder="1" applyAlignment="1">
      <alignment wrapText="1"/>
    </xf>
    <xf numFmtId="0" fontId="8" fillId="0" borderId="22" xfId="0" applyFont="1" applyFill="1" applyBorder="1" applyAlignment="1">
      <alignment horizontal="center"/>
    </xf>
    <xf numFmtId="0" fontId="9" fillId="0" borderId="22" xfId="0" applyFont="1" applyFill="1" applyBorder="1"/>
    <xf numFmtId="0" fontId="8" fillId="0" borderId="22" xfId="0" applyFont="1" applyBorder="1" applyAlignment="1">
      <alignment horizontal="center"/>
    </xf>
    <xf numFmtId="0" fontId="9" fillId="0" borderId="22" xfId="0" applyFont="1" applyFill="1" applyBorder="1" applyAlignment="1">
      <alignment horizontal="center"/>
    </xf>
    <xf numFmtId="0" fontId="8" fillId="0" borderId="27" xfId="0" applyFont="1" applyFill="1" applyBorder="1" applyAlignment="1">
      <alignment horizontal="center"/>
    </xf>
    <xf numFmtId="0" fontId="9" fillId="0" borderId="25" xfId="0" applyFont="1" applyFill="1" applyBorder="1"/>
    <xf numFmtId="0" fontId="9" fillId="0" borderId="83" xfId="0" applyFont="1" applyBorder="1" applyAlignment="1">
      <alignment horizontal="center"/>
    </xf>
    <xf numFmtId="0" fontId="9" fillId="0" borderId="38" xfId="0" applyFont="1" applyFill="1" applyBorder="1" applyAlignment="1">
      <alignment horizontal="center"/>
    </xf>
    <xf numFmtId="0" fontId="9" fillId="0" borderId="4" xfId="0" applyFont="1" applyFill="1" applyBorder="1"/>
    <xf numFmtId="0" fontId="9" fillId="0" borderId="4" xfId="0" applyFont="1" applyFill="1" applyBorder="1" applyAlignment="1">
      <alignment wrapText="1"/>
    </xf>
    <xf numFmtId="2" fontId="8" fillId="0" borderId="22" xfId="0" applyNumberFormat="1" applyFont="1" applyBorder="1" applyAlignment="1">
      <alignment horizontal="center" vertical="center"/>
    </xf>
    <xf numFmtId="1" fontId="8" fillId="0" borderId="6" xfId="0" applyNumberFormat="1" applyFont="1" applyFill="1" applyBorder="1" applyAlignment="1">
      <alignment horizontal="center"/>
    </xf>
    <xf numFmtId="0" fontId="8" fillId="0" borderId="7" xfId="0" applyFont="1" applyFill="1" applyBorder="1"/>
    <xf numFmtId="0" fontId="8" fillId="0" borderId="8" xfId="0" applyFont="1" applyFill="1" applyBorder="1" applyAlignment="1">
      <alignment horizontal="center"/>
    </xf>
    <xf numFmtId="0" fontId="8" fillId="0" borderId="7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8" fillId="0" borderId="10" xfId="0" applyFont="1" applyFill="1" applyBorder="1"/>
    <xf numFmtId="49" fontId="24" fillId="0" borderId="11" xfId="0" applyNumberFormat="1" applyFont="1" applyFill="1" applyBorder="1" applyAlignment="1">
      <alignment horizontal="center"/>
    </xf>
    <xf numFmtId="0" fontId="9" fillId="0" borderId="76" xfId="0" applyFont="1" applyFill="1" applyBorder="1" applyAlignment="1">
      <alignment horizontal="center"/>
    </xf>
    <xf numFmtId="0" fontId="8" fillId="0" borderId="45" xfId="0" applyFont="1" applyBorder="1" applyAlignment="1">
      <alignment vertical="center"/>
    </xf>
    <xf numFmtId="0" fontId="8" fillId="0" borderId="3" xfId="0" applyFont="1" applyFill="1" applyBorder="1" applyAlignment="1">
      <alignment horizontal="center"/>
    </xf>
    <xf numFmtId="0" fontId="9" fillId="0" borderId="52" xfId="0" applyFont="1" applyFill="1" applyBorder="1" applyAlignment="1"/>
    <xf numFmtId="0" fontId="8" fillId="0" borderId="12" xfId="0" applyFont="1" applyBorder="1" applyAlignment="1">
      <alignment horizontal="center"/>
    </xf>
    <xf numFmtId="0" fontId="8" fillId="0" borderId="13" xfId="0" applyFont="1" applyBorder="1"/>
    <xf numFmtId="0" fontId="8" fillId="0" borderId="14" xfId="0" applyFont="1" applyBorder="1" applyAlignment="1">
      <alignment horizontal="center"/>
    </xf>
    <xf numFmtId="0" fontId="8" fillId="0" borderId="77" xfId="0" applyFont="1" applyFill="1" applyBorder="1" applyAlignment="1">
      <alignment horizontal="center"/>
    </xf>
    <xf numFmtId="0" fontId="8" fillId="0" borderId="9" xfId="0" applyFont="1" applyBorder="1" applyAlignment="1">
      <alignment horizontal="center"/>
    </xf>
    <xf numFmtId="0" fontId="8" fillId="0" borderId="10" xfId="0" applyFont="1" applyBorder="1"/>
    <xf numFmtId="0" fontId="8" fillId="0" borderId="11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9" fillId="0" borderId="51" xfId="0" applyFont="1" applyFill="1" applyBorder="1" applyAlignment="1">
      <alignment horizontal="center"/>
    </xf>
    <xf numFmtId="0" fontId="8" fillId="0" borderId="6" xfId="0" applyFont="1" applyFill="1" applyBorder="1" applyAlignment="1">
      <alignment horizontal="center"/>
    </xf>
    <xf numFmtId="0" fontId="8" fillId="0" borderId="7" xfId="0" applyFont="1" applyFill="1" applyBorder="1" applyAlignment="1">
      <alignment horizontal="left"/>
    </xf>
    <xf numFmtId="0" fontId="8" fillId="0" borderId="10" xfId="0" applyFont="1" applyBorder="1" applyAlignment="1">
      <alignment horizontal="left"/>
    </xf>
    <xf numFmtId="0" fontId="28" fillId="0" borderId="76" xfId="0" applyFont="1" applyFill="1" applyBorder="1" applyAlignment="1">
      <alignment horizontal="center"/>
    </xf>
    <xf numFmtId="0" fontId="24" fillId="0" borderId="11" xfId="0" applyFont="1" applyFill="1" applyBorder="1" applyAlignment="1">
      <alignment horizontal="center"/>
    </xf>
    <xf numFmtId="0" fontId="24" fillId="0" borderId="5" xfId="0" applyFont="1" applyBorder="1" applyAlignment="1">
      <alignment horizontal="center"/>
    </xf>
    <xf numFmtId="0" fontId="8" fillId="0" borderId="78" xfId="0" applyNumberFormat="1" applyFont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6" xfId="0" applyFont="1" applyFill="1" applyBorder="1"/>
    <xf numFmtId="0" fontId="24" fillId="0" borderId="17" xfId="0" applyFont="1" applyFill="1" applyBorder="1" applyAlignment="1">
      <alignment horizontal="center"/>
    </xf>
    <xf numFmtId="0" fontId="28" fillId="0" borderId="79" xfId="0" applyFont="1" applyFill="1" applyBorder="1" applyAlignment="1">
      <alignment horizontal="center"/>
    </xf>
    <xf numFmtId="0" fontId="8" fillId="0" borderId="18" xfId="0" applyFont="1" applyFill="1" applyBorder="1" applyAlignment="1">
      <alignment horizontal="center"/>
    </xf>
    <xf numFmtId="0" fontId="8" fillId="0" borderId="19" xfId="0" applyFont="1" applyFill="1" applyBorder="1"/>
    <xf numFmtId="0" fontId="8" fillId="0" borderId="20" xfId="0" applyFont="1" applyFill="1" applyBorder="1" applyAlignment="1">
      <alignment horizontal="center"/>
    </xf>
    <xf numFmtId="0" fontId="8" fillId="0" borderId="80" xfId="0" applyNumberFormat="1" applyFont="1" applyBorder="1" applyAlignment="1">
      <alignment horizontal="center"/>
    </xf>
    <xf numFmtId="0" fontId="8" fillId="0" borderId="16" xfId="0" applyFont="1" applyFill="1" applyBorder="1" applyAlignment="1">
      <alignment horizontal="left"/>
    </xf>
    <xf numFmtId="0" fontId="8" fillId="0" borderId="17" xfId="0" applyFont="1" applyFill="1" applyBorder="1" applyAlignment="1">
      <alignment horizontal="center"/>
    </xf>
    <xf numFmtId="0" fontId="8" fillId="0" borderId="79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left"/>
    </xf>
    <xf numFmtId="0" fontId="8" fillId="0" borderId="80" xfId="0" applyFont="1" applyFill="1" applyBorder="1" applyAlignment="1">
      <alignment horizontal="center"/>
    </xf>
    <xf numFmtId="0" fontId="8" fillId="0" borderId="8" xfId="0" applyFont="1" applyBorder="1" applyAlignment="1">
      <alignment horizontal="center"/>
    </xf>
    <xf numFmtId="0" fontId="8" fillId="0" borderId="20" xfId="0" quotePrefix="1" applyFont="1" applyFill="1" applyBorder="1" applyAlignment="1">
      <alignment horizontal="center"/>
    </xf>
    <xf numFmtId="0" fontId="8" fillId="0" borderId="12" xfId="0" applyFont="1" applyFill="1" applyBorder="1" applyAlignment="1">
      <alignment horizontal="center"/>
    </xf>
    <xf numFmtId="16" fontId="8" fillId="0" borderId="14" xfId="0" quotePrefix="1" applyNumberFormat="1" applyFont="1" applyFill="1" applyBorder="1" applyAlignment="1">
      <alignment horizontal="center"/>
    </xf>
    <xf numFmtId="16" fontId="8" fillId="0" borderId="8" xfId="0" quotePrefix="1" applyNumberFormat="1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 vertical="center"/>
    </xf>
    <xf numFmtId="0" fontId="2" fillId="0" borderId="0" xfId="0" applyFont="1" applyBorder="1" applyAlignment="1">
      <alignment vertical="center"/>
    </xf>
    <xf numFmtId="166" fontId="2" fillId="0" borderId="0" xfId="0" applyNumberFormat="1" applyFont="1" applyBorder="1" applyAlignment="1">
      <alignment horizontal="center" vertical="center"/>
    </xf>
    <xf numFmtId="0" fontId="9" fillId="0" borderId="0" xfId="0" applyFont="1" applyFill="1" applyBorder="1" applyAlignment="1">
      <alignment horizontal="right" vertical="center" wrapText="1"/>
    </xf>
    <xf numFmtId="2" fontId="8" fillId="0" borderId="0" xfId="0" applyNumberFormat="1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 wrapText="1"/>
    </xf>
    <xf numFmtId="0" fontId="7" fillId="0" borderId="46" xfId="0" applyFont="1" applyBorder="1" applyAlignment="1">
      <alignment horizontal="center" vertical="center" wrapText="1"/>
    </xf>
    <xf numFmtId="0" fontId="7" fillId="0" borderId="47" xfId="0" applyFont="1" applyBorder="1" applyAlignment="1">
      <alignment horizontal="center" vertical="center" wrapText="1"/>
    </xf>
    <xf numFmtId="0" fontId="9" fillId="3" borderId="45" xfId="0" applyFont="1" applyFill="1" applyBorder="1" applyAlignment="1">
      <alignment horizontal="left" vertical="center"/>
    </xf>
    <xf numFmtId="0" fontId="9" fillId="3" borderId="46" xfId="0" applyFont="1" applyFill="1" applyBorder="1" applyAlignment="1">
      <alignment horizontal="left" vertical="center"/>
    </xf>
    <xf numFmtId="0" fontId="9" fillId="3" borderId="47" xfId="0" applyFont="1" applyFill="1" applyBorder="1" applyAlignment="1">
      <alignment horizontal="left" vertical="center"/>
    </xf>
    <xf numFmtId="0" fontId="7" fillId="4" borderId="22" xfId="0" applyFont="1" applyFill="1" applyBorder="1" applyAlignment="1">
      <alignment horizontal="left" vertical="center" wrapText="1"/>
    </xf>
    <xf numFmtId="0" fontId="9" fillId="4" borderId="45" xfId="0" applyFont="1" applyFill="1" applyBorder="1" applyAlignment="1">
      <alignment horizontal="left" vertical="center"/>
    </xf>
    <xf numFmtId="0" fontId="9" fillId="4" borderId="46" xfId="0" applyFont="1" applyFill="1" applyBorder="1" applyAlignment="1">
      <alignment horizontal="left" vertical="center"/>
    </xf>
    <xf numFmtId="0" fontId="9" fillId="4" borderId="47" xfId="0" applyFont="1" applyFill="1" applyBorder="1" applyAlignment="1">
      <alignment horizontal="left" vertical="center"/>
    </xf>
    <xf numFmtId="0" fontId="8" fillId="0" borderId="22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9" fillId="0" borderId="85" xfId="0" applyFont="1" applyFill="1" applyBorder="1" applyAlignment="1">
      <alignment horizontal="right" vertical="center" wrapText="1"/>
    </xf>
    <xf numFmtId="0" fontId="9" fillId="0" borderId="86" xfId="0" applyFont="1" applyFill="1" applyBorder="1" applyAlignment="1">
      <alignment horizontal="right" vertical="center" wrapText="1"/>
    </xf>
    <xf numFmtId="0" fontId="9" fillId="0" borderId="81" xfId="0" applyFont="1" applyFill="1" applyBorder="1" applyAlignment="1">
      <alignment horizontal="center"/>
    </xf>
    <xf numFmtId="0" fontId="9" fillId="0" borderId="82" xfId="0" applyFont="1" applyFill="1" applyBorder="1" applyAlignment="1">
      <alignment horizontal="center"/>
    </xf>
    <xf numFmtId="0" fontId="9" fillId="0" borderId="0" xfId="0" applyFont="1" applyFill="1" applyAlignment="1">
      <alignment horizontal="right" vertical="center" wrapText="1"/>
    </xf>
    <xf numFmtId="0" fontId="9" fillId="0" borderId="26" xfId="0" applyFont="1" applyFill="1" applyBorder="1" applyAlignment="1">
      <alignment horizontal="right" vertical="center" wrapText="1"/>
    </xf>
    <xf numFmtId="0" fontId="8" fillId="0" borderId="22" xfId="0" applyFont="1" applyBorder="1" applyAlignment="1">
      <alignment horizontal="center" vertical="center"/>
    </xf>
    <xf numFmtId="0" fontId="2" fillId="0" borderId="0" xfId="0" applyFont="1" applyFill="1" applyAlignment="1">
      <alignment horizontal="left" vertical="center" wrapText="1"/>
    </xf>
    <xf numFmtId="0" fontId="2" fillId="0" borderId="0" xfId="0" applyFont="1" applyFill="1" applyAlignment="1">
      <alignment horizontal="left" vertical="top" wrapText="1"/>
    </xf>
    <xf numFmtId="0" fontId="7" fillId="4" borderId="45" xfId="0" applyFont="1" applyFill="1" applyBorder="1" applyAlignment="1">
      <alignment horizontal="left" vertical="center"/>
    </xf>
    <xf numFmtId="0" fontId="7" fillId="4" borderId="46" xfId="0" applyFont="1" applyFill="1" applyBorder="1" applyAlignment="1">
      <alignment horizontal="left" vertical="center"/>
    </xf>
    <xf numFmtId="0" fontId="7" fillId="4" borderId="47" xfId="0" applyFont="1" applyFill="1" applyBorder="1" applyAlignment="1">
      <alignment horizontal="left" vertical="center"/>
    </xf>
    <xf numFmtId="0" fontId="16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10" fillId="0" borderId="0" xfId="0" applyFont="1" applyFill="1" applyAlignment="1">
      <alignment horizontal="center" vertical="center"/>
    </xf>
    <xf numFmtId="0" fontId="7" fillId="4" borderId="48" xfId="0" applyFont="1" applyFill="1" applyBorder="1" applyAlignment="1">
      <alignment horizontal="left" vertical="center" wrapText="1"/>
    </xf>
    <xf numFmtId="0" fontId="7" fillId="4" borderId="49" xfId="0" applyFont="1" applyFill="1" applyBorder="1" applyAlignment="1">
      <alignment horizontal="left" vertical="center" wrapText="1"/>
    </xf>
    <xf numFmtId="0" fontId="7" fillId="4" borderId="50" xfId="0" applyFont="1" applyFill="1" applyBorder="1" applyAlignment="1">
      <alignment horizontal="left" vertical="center" wrapText="1"/>
    </xf>
    <xf numFmtId="0" fontId="2" fillId="0" borderId="0" xfId="0" applyFont="1" applyBorder="1" applyAlignment="1">
      <alignment horizontal="left" wrapText="1"/>
    </xf>
    <xf numFmtId="0" fontId="16" fillId="0" borderId="0" xfId="0" applyFont="1" applyAlignment="1">
      <alignment horizontal="center" vertical="center"/>
    </xf>
    <xf numFmtId="0" fontId="16" fillId="0" borderId="0" xfId="0" applyFont="1" applyBorder="1" applyAlignment="1">
      <alignment horizontal="left" wrapText="1"/>
    </xf>
    <xf numFmtId="2" fontId="2" fillId="0" borderId="0" xfId="2" applyNumberFormat="1" applyFont="1" applyBorder="1" applyAlignment="1">
      <alignment horizontal="left" vertical="center" wrapText="1"/>
    </xf>
    <xf numFmtId="2" fontId="2" fillId="0" borderId="0" xfId="2" applyNumberFormat="1" applyFont="1" applyBorder="1" applyAlignment="1">
      <alignment horizontal="left" vertical="center" wrapText="1" indent="1"/>
    </xf>
    <xf numFmtId="0" fontId="10" fillId="0" borderId="0" xfId="2" applyFont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14" fillId="0" borderId="0" xfId="0" applyFont="1" applyAlignment="1">
      <alignment horizontal="center" vertical="center" wrapText="1"/>
    </xf>
    <xf numFmtId="0" fontId="15" fillId="0" borderId="0" xfId="0" applyFont="1" applyBorder="1" applyAlignment="1">
      <alignment horizontal="center" vertical="center" wrapText="1"/>
    </xf>
    <xf numFmtId="0" fontId="13" fillId="0" borderId="59" xfId="0" applyFont="1" applyBorder="1" applyAlignment="1">
      <alignment horizontal="center" vertical="center" wrapText="1"/>
    </xf>
    <xf numFmtId="0" fontId="13" fillId="0" borderId="49" xfId="0" applyFont="1" applyBorder="1" applyAlignment="1">
      <alignment horizontal="center" vertical="center" wrapText="1"/>
    </xf>
    <xf numFmtId="0" fontId="13" fillId="0" borderId="60" xfId="0" applyFont="1" applyBorder="1" applyAlignment="1">
      <alignment horizontal="center" vertical="center" wrapText="1"/>
    </xf>
    <xf numFmtId="0" fontId="12" fillId="4" borderId="29" xfId="0" applyFont="1" applyFill="1" applyBorder="1" applyAlignment="1">
      <alignment horizontal="left"/>
    </xf>
    <xf numFmtId="0" fontId="12" fillId="4" borderId="22" xfId="0" applyFont="1" applyFill="1" applyBorder="1" applyAlignment="1">
      <alignment horizontal="left"/>
    </xf>
    <xf numFmtId="0" fontId="13" fillId="4" borderId="55" xfId="0" applyFont="1" applyFill="1" applyBorder="1" applyAlignment="1">
      <alignment horizontal="right"/>
    </xf>
    <xf numFmtId="0" fontId="13" fillId="4" borderId="56" xfId="0" applyFont="1" applyFill="1" applyBorder="1" applyAlignment="1">
      <alignment horizontal="right"/>
    </xf>
    <xf numFmtId="0" fontId="13" fillId="4" borderId="57" xfId="0" applyFont="1" applyFill="1" applyBorder="1" applyAlignment="1">
      <alignment horizontal="right"/>
    </xf>
    <xf numFmtId="0" fontId="13" fillId="4" borderId="58" xfId="0" applyFont="1" applyFill="1" applyBorder="1" applyAlignment="1">
      <alignment horizontal="right"/>
    </xf>
    <xf numFmtId="0" fontId="13" fillId="4" borderId="75" xfId="0" applyFont="1" applyFill="1" applyBorder="1" applyAlignment="1">
      <alignment horizontal="right"/>
    </xf>
    <xf numFmtId="0" fontId="13" fillId="4" borderId="46" xfId="0" applyFont="1" applyFill="1" applyBorder="1" applyAlignment="1">
      <alignment horizontal="right"/>
    </xf>
    <xf numFmtId="0" fontId="13" fillId="4" borderId="47" xfId="0" applyFont="1" applyFill="1" applyBorder="1" applyAlignment="1">
      <alignment horizontal="right"/>
    </xf>
    <xf numFmtId="0" fontId="2" fillId="0" borderId="71" xfId="0" applyFont="1" applyBorder="1" applyAlignment="1">
      <alignment horizontal="left" vertical="center" wrapText="1"/>
    </xf>
    <xf numFmtId="0" fontId="2" fillId="0" borderId="69" xfId="0" applyFont="1" applyBorder="1" applyAlignment="1">
      <alignment horizontal="left" vertical="center" wrapText="1"/>
    </xf>
    <xf numFmtId="0" fontId="2" fillId="0" borderId="70" xfId="0" applyFont="1" applyBorder="1" applyAlignment="1">
      <alignment horizontal="left" vertical="center" wrapText="1"/>
    </xf>
    <xf numFmtId="0" fontId="16" fillId="0" borderId="71" xfId="0" applyFont="1" applyBorder="1" applyAlignment="1">
      <alignment horizontal="left" vertical="center" wrapText="1"/>
    </xf>
    <xf numFmtId="0" fontId="16" fillId="0" borderId="69" xfId="0" applyFont="1" applyBorder="1" applyAlignment="1">
      <alignment horizontal="left" vertical="center" wrapText="1"/>
    </xf>
    <xf numFmtId="0" fontId="16" fillId="0" borderId="70" xfId="0" applyFont="1" applyBorder="1" applyAlignment="1">
      <alignment horizontal="left" vertical="center" wrapText="1"/>
    </xf>
    <xf numFmtId="0" fontId="16" fillId="2" borderId="67" xfId="3" applyFont="1" applyFill="1" applyBorder="1" applyAlignment="1">
      <alignment horizontal="center" wrapText="1"/>
    </xf>
    <xf numFmtId="0" fontId="16" fillId="2" borderId="53" xfId="3" applyFont="1" applyFill="1" applyBorder="1" applyAlignment="1">
      <alignment horizontal="center" wrapText="1"/>
    </xf>
    <xf numFmtId="0" fontId="16" fillId="2" borderId="54" xfId="3" applyFont="1" applyFill="1" applyBorder="1" applyAlignment="1">
      <alignment horizontal="center" wrapText="1"/>
    </xf>
    <xf numFmtId="0" fontId="16" fillId="2" borderId="68" xfId="3" applyFont="1" applyFill="1" applyBorder="1" applyAlignment="1">
      <alignment horizontal="center" wrapText="1"/>
    </xf>
    <xf numFmtId="0" fontId="2" fillId="0" borderId="61" xfId="0" applyFont="1" applyBorder="1"/>
    <xf numFmtId="0" fontId="2" fillId="0" borderId="0" xfId="0" applyFont="1" applyBorder="1" applyAlignment="1"/>
    <xf numFmtId="0" fontId="16" fillId="0" borderId="0" xfId="0" applyFont="1" applyBorder="1" applyAlignment="1"/>
    <xf numFmtId="0" fontId="16" fillId="0" borderId="0" xfId="0" applyFont="1" applyBorder="1" applyAlignment="1">
      <alignment horizontal="center"/>
    </xf>
    <xf numFmtId="0" fontId="27" fillId="0" borderId="62" xfId="0" applyFont="1" applyBorder="1" applyAlignment="1">
      <alignment horizontal="right"/>
    </xf>
    <xf numFmtId="0" fontId="2" fillId="0" borderId="72" xfId="0" applyFont="1" applyFill="1" applyBorder="1" applyAlignment="1">
      <alignment horizontal="center"/>
    </xf>
    <xf numFmtId="0" fontId="27" fillId="0" borderId="73" xfId="0" applyFont="1" applyBorder="1" applyAlignment="1">
      <alignment horizontal="left"/>
    </xf>
    <xf numFmtId="0" fontId="2" fillId="0" borderId="73" xfId="0" applyFont="1" applyFill="1" applyBorder="1" applyAlignment="1">
      <alignment horizontal="center"/>
    </xf>
    <xf numFmtId="0" fontId="2" fillId="0" borderId="74" xfId="0" applyFont="1" applyFill="1" applyBorder="1" applyAlignment="1">
      <alignment horizontal="center"/>
    </xf>
    <xf numFmtId="0" fontId="2" fillId="0" borderId="63" xfId="0" applyFont="1" applyBorder="1" applyAlignment="1">
      <alignment horizontal="center"/>
    </xf>
    <xf numFmtId="0" fontId="2" fillId="0" borderId="64" xfId="0" quotePrefix="1" applyFont="1" applyBorder="1"/>
    <xf numFmtId="0" fontId="2" fillId="0" borderId="64" xfId="0" quotePrefix="1" applyFont="1" applyBorder="1" applyAlignment="1">
      <alignment horizontal="center"/>
    </xf>
    <xf numFmtId="0" fontId="2" fillId="0" borderId="64" xfId="0" quotePrefix="1" applyFont="1" applyFill="1" applyBorder="1" applyAlignment="1">
      <alignment horizontal="center"/>
    </xf>
    <xf numFmtId="0" fontId="2" fillId="0" borderId="64" xfId="0" applyFont="1" applyBorder="1"/>
    <xf numFmtId="2" fontId="2" fillId="0" borderId="65" xfId="0" applyNumberFormat="1" applyFont="1" applyFill="1" applyBorder="1" applyAlignment="1">
      <alignment horizontal="right"/>
    </xf>
    <xf numFmtId="0" fontId="2" fillId="0" borderId="64" xfId="0" quotePrefix="1" applyFont="1" applyBorder="1" applyAlignment="1">
      <alignment wrapText="1"/>
    </xf>
    <xf numFmtId="0" fontId="2" fillId="0" borderId="64" xfId="0" applyFont="1" applyBorder="1" applyAlignment="1">
      <alignment wrapText="1"/>
    </xf>
    <xf numFmtId="0" fontId="2" fillId="0" borderId="64" xfId="0" quotePrefix="1" applyFont="1" applyFill="1" applyBorder="1"/>
    <xf numFmtId="0" fontId="2" fillId="0" borderId="64" xfId="0" applyFont="1" applyFill="1" applyBorder="1"/>
    <xf numFmtId="0" fontId="2" fillId="0" borderId="64" xfId="0" applyFont="1" applyFill="1" applyBorder="1" applyAlignment="1" applyProtection="1">
      <alignment horizontal="left" wrapText="1"/>
      <protection hidden="1"/>
    </xf>
    <xf numFmtId="0" fontId="2" fillId="0" borderId="64" xfId="0" applyFont="1" applyBorder="1" applyAlignment="1">
      <alignment horizontal="left"/>
    </xf>
    <xf numFmtId="0" fontId="2" fillId="0" borderId="64" xfId="0" applyFont="1" applyBorder="1" applyAlignment="1">
      <alignment horizontal="center"/>
    </xf>
    <xf numFmtId="2" fontId="2" fillId="0" borderId="64" xfId="0" applyNumberFormat="1" applyFont="1" applyBorder="1"/>
    <xf numFmtId="0" fontId="2" fillId="0" borderId="64" xfId="0" applyFont="1" applyBorder="1" applyAlignment="1">
      <alignment horizontal="left" wrapText="1"/>
    </xf>
    <xf numFmtId="0" fontId="27" fillId="0" borderId="64" xfId="0" applyFont="1" applyFill="1" applyBorder="1" applyAlignment="1">
      <alignment horizontal="left"/>
    </xf>
    <xf numFmtId="0" fontId="2" fillId="0" borderId="64" xfId="0" applyFont="1" applyFill="1" applyBorder="1" applyAlignment="1"/>
    <xf numFmtId="0" fontId="16" fillId="0" borderId="64" xfId="0" applyFont="1" applyFill="1" applyBorder="1" applyAlignment="1"/>
    <xf numFmtId="0" fontId="16" fillId="0" borderId="64" xfId="0" applyFont="1" applyBorder="1" applyAlignment="1">
      <alignment horizontal="right"/>
    </xf>
    <xf numFmtId="0" fontId="2" fillId="2" borderId="64" xfId="0" applyFont="1" applyFill="1" applyBorder="1" applyAlignment="1">
      <alignment horizontal="center"/>
    </xf>
    <xf numFmtId="2" fontId="2" fillId="0" borderId="64" xfId="0" applyNumberFormat="1" applyFont="1" applyFill="1" applyBorder="1" applyAlignment="1">
      <alignment horizontal="right"/>
    </xf>
    <xf numFmtId="0" fontId="2" fillId="2" borderId="64" xfId="0" applyFont="1" applyFill="1" applyBorder="1" applyAlignment="1">
      <alignment horizontal="left"/>
    </xf>
    <xf numFmtId="2" fontId="2" fillId="2" borderId="64" xfId="0" applyNumberFormat="1" applyFont="1" applyFill="1" applyBorder="1" applyAlignment="1">
      <alignment horizontal="right"/>
    </xf>
    <xf numFmtId="0" fontId="2" fillId="0" borderId="64" xfId="0" applyFont="1" applyFill="1" applyBorder="1" applyAlignment="1">
      <alignment horizontal="left"/>
    </xf>
    <xf numFmtId="0" fontId="2" fillId="0" borderId="64" xfId="0" applyFont="1" applyFill="1" applyBorder="1" applyAlignment="1">
      <alignment horizontal="center"/>
    </xf>
    <xf numFmtId="0" fontId="2" fillId="2" borderId="64" xfId="0" applyFont="1" applyFill="1" applyBorder="1" applyAlignment="1">
      <alignment horizontal="left" wrapText="1"/>
    </xf>
    <xf numFmtId="0" fontId="2" fillId="2" borderId="66" xfId="0" applyFont="1" applyFill="1" applyBorder="1" applyAlignment="1">
      <alignment horizontal="center"/>
    </xf>
    <xf numFmtId="2" fontId="2" fillId="0" borderId="66" xfId="0" applyNumberFormat="1" applyFont="1" applyFill="1" applyBorder="1" applyAlignment="1">
      <alignment horizontal="right"/>
    </xf>
    <xf numFmtId="0" fontId="8" fillId="0" borderId="0" xfId="2" applyFont="1" applyFill="1" applyAlignment="1">
      <alignment horizontal="left" vertical="center" wrapText="1"/>
    </xf>
    <xf numFmtId="0" fontId="29" fillId="0" borderId="0" xfId="2" applyFont="1" applyFill="1" applyAlignment="1">
      <alignment horizontal="left" vertical="center" wrapText="1"/>
    </xf>
    <xf numFmtId="0" fontId="8" fillId="0" borderId="0" xfId="2" applyFont="1" applyFill="1"/>
    <xf numFmtId="0" fontId="29" fillId="0" borderId="0" xfId="2" applyFont="1" applyFill="1"/>
    <xf numFmtId="0" fontId="30" fillId="0" borderId="0" xfId="2" applyFont="1" applyFill="1"/>
    <xf numFmtId="0" fontId="9" fillId="0" borderId="0" xfId="2" applyFont="1" applyFill="1"/>
    <xf numFmtId="0" fontId="9" fillId="0" borderId="0" xfId="9" applyFont="1" applyFill="1" applyBorder="1" applyAlignment="1">
      <alignment horizontal="left"/>
    </xf>
    <xf numFmtId="0" fontId="8" fillId="0" borderId="0" xfId="9" applyFont="1" applyFill="1" applyBorder="1" applyAlignment="1">
      <alignment horizontal="left"/>
    </xf>
    <xf numFmtId="0" fontId="9" fillId="0" borderId="0" xfId="9" applyFont="1" applyFill="1" applyBorder="1" applyAlignment="1">
      <alignment horizontal="center" vertical="center"/>
    </xf>
    <xf numFmtId="0" fontId="8" fillId="0" borderId="0" xfId="4" applyFont="1" applyFill="1" applyAlignment="1">
      <alignment horizontal="center" vertical="top"/>
    </xf>
    <xf numFmtId="0" fontId="8" fillId="0" borderId="0" xfId="4" applyFont="1" applyFill="1" applyAlignment="1">
      <alignment horizontal="center"/>
    </xf>
    <xf numFmtId="0" fontId="8" fillId="0" borderId="0" xfId="4" applyFont="1" applyFill="1"/>
    <xf numFmtId="171" fontId="8" fillId="0" borderId="0" xfId="7" applyNumberFormat="1" applyFont="1" applyFill="1"/>
    <xf numFmtId="0" fontId="9" fillId="0" borderId="35" xfId="4" applyFont="1" applyFill="1" applyBorder="1" applyAlignment="1">
      <alignment horizontal="center" vertical="center" wrapText="1"/>
    </xf>
    <xf numFmtId="0" fontId="9" fillId="0" borderId="42" xfId="4" applyFont="1" applyFill="1" applyBorder="1" applyAlignment="1">
      <alignment horizontal="center" vertical="center"/>
    </xf>
    <xf numFmtId="0" fontId="9" fillId="0" borderId="42" xfId="4" applyFont="1" applyFill="1" applyBorder="1" applyAlignment="1">
      <alignment horizontal="center" vertical="center" wrapText="1"/>
    </xf>
    <xf numFmtId="0" fontId="9" fillId="0" borderId="41" xfId="4" applyFont="1" applyFill="1" applyBorder="1" applyAlignment="1">
      <alignment horizontal="center" vertical="center" wrapText="1"/>
    </xf>
    <xf numFmtId="0" fontId="9" fillId="0" borderId="27" xfId="4" applyFont="1" applyFill="1" applyBorder="1" applyAlignment="1">
      <alignment horizontal="center" vertical="center" wrapText="1"/>
    </xf>
    <xf numFmtId="0" fontId="9" fillId="0" borderId="25" xfId="4" applyFont="1" applyFill="1" applyBorder="1" applyAlignment="1">
      <alignment horizontal="center" vertical="center"/>
    </xf>
    <xf numFmtId="0" fontId="9" fillId="0" borderId="25" xfId="4" applyFont="1" applyFill="1" applyBorder="1" applyAlignment="1">
      <alignment horizontal="center" vertical="center" wrapText="1"/>
    </xf>
    <xf numFmtId="0" fontId="9" fillId="0" borderId="24" xfId="4" applyFont="1" applyFill="1" applyBorder="1" applyAlignment="1">
      <alignment horizontal="center" vertical="center" wrapText="1"/>
    </xf>
    <xf numFmtId="0" fontId="8" fillId="0" borderId="35" xfId="4" applyFont="1" applyFill="1" applyBorder="1" applyAlignment="1">
      <alignment horizontal="center" vertical="center" wrapText="1"/>
    </xf>
    <xf numFmtId="0" fontId="9" fillId="0" borderId="42" xfId="3" applyFont="1" applyFill="1" applyBorder="1" applyAlignment="1">
      <alignment horizontal="left" vertical="center"/>
    </xf>
    <xf numFmtId="0" fontId="8" fillId="0" borderId="42" xfId="4" applyFont="1" applyFill="1" applyBorder="1" applyAlignment="1">
      <alignment vertical="center"/>
    </xf>
    <xf numFmtId="0" fontId="8" fillId="0" borderId="42" xfId="4" applyFont="1" applyFill="1" applyBorder="1" applyAlignment="1">
      <alignment horizontal="center" vertical="center"/>
    </xf>
    <xf numFmtId="171" fontId="8" fillId="0" borderId="42" xfId="7" applyNumberFormat="1" applyFont="1" applyFill="1" applyBorder="1" applyAlignment="1">
      <alignment vertical="center"/>
    </xf>
    <xf numFmtId="171" fontId="8" fillId="0" borderId="41" xfId="7" applyNumberFormat="1" applyFont="1" applyFill="1" applyBorder="1" applyAlignment="1">
      <alignment vertical="center"/>
    </xf>
    <xf numFmtId="0" fontId="9" fillId="0" borderId="31" xfId="4" applyFont="1" applyFill="1" applyBorder="1" applyAlignment="1">
      <alignment horizontal="center" vertical="center" wrapText="1"/>
    </xf>
    <xf numFmtId="0" fontId="31" fillId="0" borderId="32" xfId="4" applyFont="1" applyFill="1" applyBorder="1" applyAlignment="1">
      <alignment horizontal="left" vertical="center" wrapText="1"/>
    </xf>
    <xf numFmtId="0" fontId="8" fillId="0" borderId="32" xfId="4" quotePrefix="1" applyFont="1" applyFill="1" applyBorder="1" applyAlignment="1">
      <alignment horizontal="center" vertical="center"/>
    </xf>
    <xf numFmtId="0" fontId="8" fillId="0" borderId="32" xfId="4" applyFont="1" applyFill="1" applyBorder="1" applyAlignment="1">
      <alignment horizontal="center" vertical="center"/>
    </xf>
    <xf numFmtId="171" fontId="8" fillId="0" borderId="32" xfId="7" applyNumberFormat="1" applyFont="1" applyFill="1" applyBorder="1" applyAlignment="1">
      <alignment vertical="center"/>
    </xf>
    <xf numFmtId="171" fontId="8" fillId="0" borderId="39" xfId="7" applyNumberFormat="1" applyFont="1" applyFill="1" applyBorder="1" applyAlignment="1">
      <alignment vertical="center"/>
    </xf>
    <xf numFmtId="0" fontId="8" fillId="0" borderId="31" xfId="4" applyFont="1" applyFill="1" applyBorder="1" applyAlignment="1">
      <alignment horizontal="center" vertical="center" wrapText="1"/>
    </xf>
    <xf numFmtId="0" fontId="8" fillId="0" borderId="32" xfId="4" applyFont="1" applyFill="1" applyBorder="1" applyAlignment="1">
      <alignment vertical="center"/>
    </xf>
    <xf numFmtId="0" fontId="8" fillId="0" borderId="29" xfId="4" applyFont="1" applyFill="1" applyBorder="1" applyAlignment="1">
      <alignment horizontal="center" vertical="center" wrapText="1"/>
    </xf>
    <xf numFmtId="0" fontId="8" fillId="0" borderId="22" xfId="4" applyFont="1" applyBorder="1" applyAlignment="1">
      <alignment horizontal="justify" vertical="top" wrapText="1"/>
    </xf>
    <xf numFmtId="0" fontId="8" fillId="0" borderId="22" xfId="4" applyFont="1" applyFill="1" applyBorder="1" applyAlignment="1">
      <alignment horizontal="center" vertical="center"/>
    </xf>
    <xf numFmtId="3" fontId="8" fillId="0" borderId="22" xfId="4" applyNumberFormat="1" applyFont="1" applyFill="1" applyBorder="1" applyAlignment="1">
      <alignment horizontal="center" vertical="center"/>
    </xf>
    <xf numFmtId="172" fontId="8" fillId="0" borderId="22" xfId="7" applyNumberFormat="1" applyFont="1" applyFill="1" applyBorder="1" applyAlignment="1">
      <alignment vertical="center"/>
    </xf>
    <xf numFmtId="164" fontId="8" fillId="0" borderId="28" xfId="7" applyNumberFormat="1" applyFont="1" applyFill="1" applyBorder="1" applyAlignment="1">
      <alignment vertical="center"/>
    </xf>
    <xf numFmtId="172" fontId="8" fillId="0" borderId="22" xfId="7" applyNumberFormat="1" applyFont="1" applyFill="1" applyBorder="1" applyAlignment="1">
      <alignment horizontal="center" vertical="center"/>
    </xf>
    <xf numFmtId="0" fontId="8" fillId="0" borderId="31" xfId="9" applyFont="1" applyFill="1" applyBorder="1" applyAlignment="1">
      <alignment horizontal="center" vertical="center" wrapText="1"/>
    </xf>
    <xf numFmtId="0" fontId="8" fillId="0" borderId="21" xfId="4" applyFont="1" applyBorder="1" applyAlignment="1">
      <alignment horizontal="justify" vertical="top" wrapText="1"/>
    </xf>
    <xf numFmtId="0" fontId="8" fillId="0" borderId="32" xfId="6" applyFont="1" applyFill="1" applyBorder="1" applyAlignment="1">
      <alignment horizontal="center" vertical="center"/>
    </xf>
    <xf numFmtId="3" fontId="8" fillId="0" borderId="32" xfId="4" applyNumberFormat="1" applyFont="1" applyFill="1" applyBorder="1" applyAlignment="1">
      <alignment horizontal="center" vertical="center"/>
    </xf>
    <xf numFmtId="171" fontId="8" fillId="0" borderId="32" xfId="7" applyNumberFormat="1" applyFont="1" applyFill="1" applyBorder="1" applyAlignment="1">
      <alignment horizontal="center" vertical="center"/>
    </xf>
    <xf numFmtId="0" fontId="8" fillId="0" borderId="1" xfId="4" applyFont="1" applyFill="1" applyBorder="1" applyAlignment="1">
      <alignment horizontal="center" vertical="center"/>
    </xf>
    <xf numFmtId="0" fontId="8" fillId="0" borderId="2" xfId="4" applyFont="1" applyFill="1" applyBorder="1" applyAlignment="1">
      <alignment vertical="center"/>
    </xf>
    <xf numFmtId="0" fontId="8" fillId="0" borderId="2" xfId="4" applyFont="1" applyFill="1" applyBorder="1" applyAlignment="1">
      <alignment horizontal="center" vertical="center"/>
    </xf>
    <xf numFmtId="171" fontId="8" fillId="0" borderId="2" xfId="7" applyNumberFormat="1" applyFont="1" applyFill="1" applyBorder="1" applyAlignment="1">
      <alignment vertical="center"/>
    </xf>
    <xf numFmtId="0" fontId="8" fillId="0" borderId="40" xfId="5" applyFont="1" applyFill="1" applyBorder="1" applyAlignment="1" applyProtection="1">
      <alignment horizontal="center" vertical="center"/>
    </xf>
    <xf numFmtId="0" fontId="9" fillId="0" borderId="0" xfId="4" applyFont="1" applyFill="1" applyBorder="1" applyAlignment="1" applyProtection="1">
      <alignment horizontal="left" vertical="center"/>
    </xf>
    <xf numFmtId="0" fontId="9" fillId="0" borderId="0" xfId="4" applyFont="1" applyFill="1" applyBorder="1" applyAlignment="1" applyProtection="1">
      <alignment horizontal="right" vertical="center"/>
    </xf>
    <xf numFmtId="0" fontId="9" fillId="0" borderId="0" xfId="5" applyFont="1" applyFill="1" applyBorder="1" applyAlignment="1" applyProtection="1">
      <alignment horizontal="center" vertical="center"/>
    </xf>
    <xf numFmtId="171" fontId="8" fillId="0" borderId="39" xfId="7" applyNumberFormat="1" applyFont="1" applyFill="1" applyBorder="1" applyAlignment="1" applyProtection="1">
      <alignment vertical="center"/>
      <protection locked="0"/>
    </xf>
    <xf numFmtId="0" fontId="8" fillId="0" borderId="38" xfId="4" applyFont="1" applyFill="1" applyBorder="1" applyAlignment="1">
      <alignment horizontal="center" vertical="center"/>
    </xf>
    <xf numFmtId="0" fontId="8" fillId="0" borderId="37" xfId="4" applyFont="1" applyFill="1" applyBorder="1" applyAlignment="1">
      <alignment vertical="center"/>
    </xf>
    <xf numFmtId="171" fontId="8" fillId="0" borderId="36" xfId="7" applyNumberFormat="1" applyFont="1" applyFill="1" applyBorder="1" applyAlignment="1">
      <alignment vertical="center"/>
    </xf>
    <xf numFmtId="171" fontId="8" fillId="0" borderId="24" xfId="7" applyNumberFormat="1" applyFont="1" applyFill="1" applyBorder="1" applyAlignment="1">
      <alignment vertical="center"/>
    </xf>
    <xf numFmtId="0" fontId="8" fillId="0" borderId="35" xfId="6" applyFont="1" applyFill="1" applyBorder="1" applyAlignment="1">
      <alignment vertical="center"/>
    </xf>
    <xf numFmtId="0" fontId="8" fillId="0" borderId="34" xfId="6" applyFont="1" applyFill="1" applyBorder="1" applyAlignment="1">
      <alignment horizontal="center" vertical="center"/>
    </xf>
    <xf numFmtId="0" fontId="8" fillId="0" borderId="34" xfId="6" applyFont="1" applyFill="1" applyBorder="1" applyAlignment="1">
      <alignment vertical="center"/>
    </xf>
    <xf numFmtId="3" fontId="8" fillId="0" borderId="34" xfId="4" applyNumberFormat="1" applyFont="1" applyFill="1" applyBorder="1" applyAlignment="1">
      <alignment horizontal="center" vertical="center"/>
    </xf>
    <xf numFmtId="171" fontId="8" fillId="0" borderId="34" xfId="7" applyNumberFormat="1" applyFont="1" applyFill="1" applyBorder="1" applyAlignment="1">
      <alignment vertical="center"/>
    </xf>
    <xf numFmtId="171" fontId="8" fillId="0" borderId="33" xfId="7" applyNumberFormat="1" applyFont="1" applyFill="1" applyBorder="1" applyAlignment="1">
      <alignment vertical="center"/>
    </xf>
    <xf numFmtId="0" fontId="9" fillId="0" borderId="31" xfId="6" applyFont="1" applyFill="1" applyBorder="1" applyAlignment="1">
      <alignment horizontal="center" vertical="center"/>
    </xf>
    <xf numFmtId="0" fontId="8" fillId="0" borderId="26" xfId="6" applyFont="1" applyFill="1" applyBorder="1" applyAlignment="1">
      <alignment vertical="center"/>
    </xf>
    <xf numFmtId="3" fontId="8" fillId="0" borderId="26" xfId="4" applyNumberFormat="1" applyFont="1" applyFill="1" applyBorder="1" applyAlignment="1">
      <alignment horizontal="center" vertical="center"/>
    </xf>
    <xf numFmtId="171" fontId="8" fillId="0" borderId="26" xfId="7" applyNumberFormat="1" applyFont="1" applyFill="1" applyBorder="1" applyAlignment="1">
      <alignment vertical="center"/>
    </xf>
    <xf numFmtId="171" fontId="8" fillId="0" borderId="30" xfId="7" applyNumberFormat="1" applyFont="1" applyFill="1" applyBorder="1" applyAlignment="1">
      <alignment vertical="center"/>
    </xf>
    <xf numFmtId="0" fontId="8" fillId="0" borderId="31" xfId="6" applyFont="1" applyFill="1" applyBorder="1" applyAlignment="1">
      <alignment vertical="center"/>
    </xf>
    <xf numFmtId="0" fontId="8" fillId="0" borderId="29" xfId="6" applyFont="1" applyFill="1" applyBorder="1" applyAlignment="1">
      <alignment horizontal="center" vertical="center" wrapText="1"/>
    </xf>
    <xf numFmtId="0" fontId="8" fillId="0" borderId="22" xfId="6" applyFont="1" applyFill="1" applyBorder="1" applyAlignment="1">
      <alignment horizontal="justify" vertical="center" wrapText="1"/>
    </xf>
    <xf numFmtId="0" fontId="8" fillId="0" borderId="22" xfId="6" applyFont="1" applyFill="1" applyBorder="1" applyAlignment="1">
      <alignment horizontal="center" vertical="center"/>
    </xf>
    <xf numFmtId="0" fontId="8" fillId="0" borderId="22" xfId="6" applyFont="1" applyFill="1" applyBorder="1" applyAlignment="1">
      <alignment horizontal="center" vertical="center" wrapText="1"/>
    </xf>
    <xf numFmtId="0" fontId="8" fillId="0" borderId="22" xfId="4" applyFont="1" applyFill="1" applyBorder="1" applyAlignment="1">
      <alignment horizontal="center" vertical="center" wrapText="1"/>
    </xf>
  </cellXfs>
  <cellStyles count="10">
    <cellStyle name="Comma" xfId="1" builtinId="3"/>
    <cellStyle name="Normal" xfId="0" builtinId="0"/>
    <cellStyle name="Normal 2" xfId="2"/>
    <cellStyle name="Normal_Sheet1" xfId="3"/>
    <cellStyle name="Normal_сметка  3.1" xfId="4"/>
    <cellStyle name="Normal_сметка 3.2" xfId="5"/>
    <cellStyle name="Normal_сметка 3.3" xfId="6"/>
    <cellStyle name="Запетая 2" xfId="7"/>
    <cellStyle name="Нормален 2" xfId="8"/>
    <cellStyle name="Нормален 3" xfId="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66"/>
  <sheetViews>
    <sheetView view="pageBreakPreview" topLeftCell="A145" zoomScale="115" zoomScaleNormal="100" zoomScaleSheetLayoutView="115" workbookViewId="0">
      <selection activeCell="B162" sqref="B162:G164"/>
    </sheetView>
  </sheetViews>
  <sheetFormatPr defaultColWidth="9.140625" defaultRowHeight="15.75"/>
  <cols>
    <col min="1" max="1" width="4.5703125" style="11" customWidth="1"/>
    <col min="2" max="2" width="39.28515625" style="12" customWidth="1"/>
    <col min="3" max="3" width="4.42578125" style="13" hidden="1" customWidth="1"/>
    <col min="4" max="4" width="10.28515625" style="11" customWidth="1"/>
    <col min="5" max="5" width="11.28515625" style="14" customWidth="1"/>
    <col min="6" max="6" width="11.42578125" style="15" customWidth="1"/>
    <col min="7" max="7" width="14.140625" style="15" customWidth="1"/>
    <col min="8" max="8" width="8.5703125" style="1" hidden="1" customWidth="1"/>
    <col min="9" max="9" width="13" style="1" bestFit="1" customWidth="1"/>
    <col min="10" max="10" width="10.28515625" style="1" bestFit="1" customWidth="1"/>
    <col min="11" max="16384" width="9.140625" style="1"/>
  </cols>
  <sheetData>
    <row r="1" spans="1:10">
      <c r="A1" s="193" t="s">
        <v>411</v>
      </c>
      <c r="B1" s="193"/>
      <c r="C1" s="193"/>
      <c r="D1" s="193"/>
      <c r="E1" s="193"/>
      <c r="F1" s="193"/>
      <c r="G1" s="193"/>
    </row>
    <row r="2" spans="1:10" ht="42" customHeight="1">
      <c r="A2" s="201" t="s">
        <v>395</v>
      </c>
      <c r="B2" s="201"/>
      <c r="C2" s="201"/>
      <c r="D2" s="201"/>
      <c r="E2" s="201"/>
      <c r="F2" s="201"/>
      <c r="G2" s="201"/>
      <c r="H2" s="8"/>
    </row>
    <row r="3" spans="1:10" ht="40.5" customHeight="1">
      <c r="A3" s="202" t="s">
        <v>396</v>
      </c>
      <c r="B3" s="202"/>
      <c r="C3" s="202"/>
      <c r="D3" s="202"/>
      <c r="E3" s="202"/>
      <c r="F3" s="202"/>
      <c r="G3" s="202"/>
      <c r="H3" s="8"/>
    </row>
    <row r="4" spans="1:10" s="9" customFormat="1">
      <c r="A4" s="206" t="s">
        <v>397</v>
      </c>
      <c r="B4" s="207"/>
      <c r="C4" s="207"/>
      <c r="D4" s="207"/>
      <c r="E4" s="207"/>
      <c r="F4" s="207"/>
      <c r="G4" s="207"/>
      <c r="I4" s="10"/>
    </row>
    <row r="5" spans="1:10" ht="15" customHeight="1">
      <c r="A5" s="208" t="s">
        <v>392</v>
      </c>
      <c r="B5" s="208"/>
      <c r="C5" s="208"/>
      <c r="D5" s="208"/>
      <c r="E5" s="208"/>
      <c r="F5" s="208"/>
      <c r="G5" s="208"/>
    </row>
    <row r="6" spans="1:10" ht="16.5" thickBot="1"/>
    <row r="7" spans="1:10" ht="29.25" customHeight="1" thickBot="1">
      <c r="A7" s="16" t="s">
        <v>2</v>
      </c>
      <c r="B7" s="17" t="s">
        <v>71</v>
      </c>
      <c r="C7" s="18" t="s">
        <v>38</v>
      </c>
      <c r="D7" s="17" t="s">
        <v>38</v>
      </c>
      <c r="E7" s="17" t="s">
        <v>39</v>
      </c>
      <c r="F7" s="19" t="s">
        <v>165</v>
      </c>
      <c r="G7" s="20" t="s">
        <v>166</v>
      </c>
      <c r="H7" s="21"/>
      <c r="I7" s="22"/>
      <c r="J7" s="23"/>
    </row>
    <row r="8" spans="1:10" ht="18" customHeight="1">
      <c r="A8" s="24" t="s">
        <v>40</v>
      </c>
      <c r="B8" s="209" t="s">
        <v>164</v>
      </c>
      <c r="C8" s="210"/>
      <c r="D8" s="210"/>
      <c r="E8" s="210"/>
      <c r="F8" s="210"/>
      <c r="G8" s="211"/>
      <c r="H8" s="21"/>
      <c r="I8" s="22"/>
      <c r="J8" s="25"/>
    </row>
    <row r="9" spans="1:10" ht="15" customHeight="1">
      <c r="A9" s="182" t="s">
        <v>169</v>
      </c>
      <c r="B9" s="183"/>
      <c r="C9" s="183"/>
      <c r="D9" s="183"/>
      <c r="E9" s="183"/>
      <c r="F9" s="183"/>
      <c r="G9" s="184"/>
      <c r="H9" s="26"/>
      <c r="I9" s="22"/>
      <c r="J9" s="23"/>
    </row>
    <row r="10" spans="1:10" s="31" customFormat="1" ht="38.25">
      <c r="A10" s="27">
        <v>1</v>
      </c>
      <c r="B10" s="28" t="s">
        <v>140</v>
      </c>
      <c r="C10" s="27" t="s">
        <v>42</v>
      </c>
      <c r="D10" s="27" t="s">
        <v>66</v>
      </c>
      <c r="E10" s="27">
        <v>2</v>
      </c>
      <c r="F10" s="29"/>
      <c r="G10" s="119">
        <f>E10*F10</f>
        <v>0</v>
      </c>
      <c r="H10" s="30"/>
      <c r="I10" s="23"/>
      <c r="J10" s="23"/>
    </row>
    <row r="11" spans="1:10" s="31" customFormat="1" ht="38.25">
      <c r="A11" s="27">
        <v>2</v>
      </c>
      <c r="B11" s="28" t="s">
        <v>141</v>
      </c>
      <c r="C11" s="27" t="s">
        <v>42</v>
      </c>
      <c r="D11" s="27" t="s">
        <v>66</v>
      </c>
      <c r="E11" s="27">
        <v>8</v>
      </c>
      <c r="F11" s="29"/>
      <c r="G11" s="119">
        <f t="shared" ref="G11:G17" si="0">E11*F11</f>
        <v>0</v>
      </c>
      <c r="H11" s="30"/>
      <c r="I11" s="23"/>
      <c r="J11" s="23"/>
    </row>
    <row r="12" spans="1:10" s="31" customFormat="1">
      <c r="A12" s="27">
        <v>3</v>
      </c>
      <c r="B12" s="28" t="s">
        <v>159</v>
      </c>
      <c r="C12" s="27" t="s">
        <v>42</v>
      </c>
      <c r="D12" s="27" t="s">
        <v>66</v>
      </c>
      <c r="E12" s="27">
        <v>11</v>
      </c>
      <c r="F12" s="29"/>
      <c r="G12" s="119">
        <f t="shared" si="0"/>
        <v>0</v>
      </c>
      <c r="H12" s="30"/>
      <c r="I12" s="23"/>
      <c r="J12" s="23"/>
    </row>
    <row r="13" spans="1:10" s="31" customFormat="1" ht="25.5">
      <c r="A13" s="27">
        <v>4</v>
      </c>
      <c r="B13" s="28" t="s">
        <v>142</v>
      </c>
      <c r="C13" s="27" t="s">
        <v>42</v>
      </c>
      <c r="D13" s="27" t="s">
        <v>49</v>
      </c>
      <c r="E13" s="27">
        <v>935.52</v>
      </c>
      <c r="F13" s="29"/>
      <c r="G13" s="119">
        <f t="shared" si="0"/>
        <v>0</v>
      </c>
      <c r="H13" s="30"/>
      <c r="I13" s="23"/>
      <c r="J13" s="23"/>
    </row>
    <row r="14" spans="1:10" s="31" customFormat="1" ht="80.25" customHeight="1">
      <c r="A14" s="27">
        <v>5</v>
      </c>
      <c r="B14" s="28" t="s">
        <v>184</v>
      </c>
      <c r="C14" s="27" t="s">
        <v>42</v>
      </c>
      <c r="D14" s="27" t="s">
        <v>59</v>
      </c>
      <c r="E14" s="27">
        <v>5553.88</v>
      </c>
      <c r="F14" s="29"/>
      <c r="G14" s="119">
        <f t="shared" si="0"/>
        <v>0</v>
      </c>
      <c r="H14" s="30"/>
      <c r="I14" s="23"/>
      <c r="J14" s="23"/>
    </row>
    <row r="15" spans="1:10" s="31" customFormat="1" ht="63.75">
      <c r="A15" s="27">
        <v>6</v>
      </c>
      <c r="B15" s="28" t="s">
        <v>185</v>
      </c>
      <c r="C15" s="27" t="s">
        <v>42</v>
      </c>
      <c r="D15" s="27" t="s">
        <v>59</v>
      </c>
      <c r="E15" s="27">
        <v>7059.85</v>
      </c>
      <c r="F15" s="29"/>
      <c r="G15" s="119">
        <f t="shared" si="0"/>
        <v>0</v>
      </c>
      <c r="H15" s="30"/>
      <c r="I15" s="23"/>
      <c r="J15" s="23"/>
    </row>
    <row r="16" spans="1:10" s="31" customFormat="1" ht="79.5" customHeight="1">
      <c r="A16" s="27">
        <v>7</v>
      </c>
      <c r="B16" s="28" t="s">
        <v>186</v>
      </c>
      <c r="C16" s="27" t="s">
        <v>42</v>
      </c>
      <c r="D16" s="27" t="s">
        <v>157</v>
      </c>
      <c r="E16" s="27">
        <v>2292.42</v>
      </c>
      <c r="F16" s="29"/>
      <c r="G16" s="119">
        <f t="shared" si="0"/>
        <v>0</v>
      </c>
      <c r="H16" s="30"/>
      <c r="J16" s="23"/>
    </row>
    <row r="17" spans="1:10" s="31" customFormat="1" ht="63.75">
      <c r="A17" s="27">
        <v>8</v>
      </c>
      <c r="B17" s="28" t="s">
        <v>187</v>
      </c>
      <c r="C17" s="27" t="s">
        <v>42</v>
      </c>
      <c r="D17" s="27" t="s">
        <v>59</v>
      </c>
      <c r="E17" s="27">
        <v>25.74</v>
      </c>
      <c r="F17" s="29"/>
      <c r="G17" s="119">
        <f t="shared" si="0"/>
        <v>0</v>
      </c>
      <c r="H17" s="30"/>
      <c r="J17" s="23"/>
    </row>
    <row r="18" spans="1:10" s="31" customFormat="1" ht="15" customHeight="1">
      <c r="A18" s="182" t="s">
        <v>170</v>
      </c>
      <c r="B18" s="183"/>
      <c r="C18" s="183"/>
      <c r="D18" s="183"/>
      <c r="E18" s="183"/>
      <c r="F18" s="183"/>
      <c r="G18" s="184"/>
      <c r="H18" s="30"/>
      <c r="J18" s="23"/>
    </row>
    <row r="19" spans="1:10" s="31" customFormat="1" ht="38.25">
      <c r="A19" s="27">
        <v>9</v>
      </c>
      <c r="B19" s="28" t="s">
        <v>162</v>
      </c>
      <c r="C19" s="27" t="s">
        <v>42</v>
      </c>
      <c r="D19" s="27" t="s">
        <v>59</v>
      </c>
      <c r="E19" s="27">
        <v>153.55000000000001</v>
      </c>
      <c r="F19" s="29"/>
      <c r="G19" s="119">
        <f t="shared" ref="G19:G30" si="1">E19*F19</f>
        <v>0</v>
      </c>
      <c r="H19" s="30"/>
      <c r="I19" s="23"/>
      <c r="J19" s="23"/>
    </row>
    <row r="20" spans="1:10" s="31" customFormat="1" ht="25.5">
      <c r="A20" s="27">
        <v>10</v>
      </c>
      <c r="B20" s="28" t="s">
        <v>163</v>
      </c>
      <c r="C20" s="27" t="s">
        <v>42</v>
      </c>
      <c r="D20" s="27" t="s">
        <v>59</v>
      </c>
      <c r="E20" s="27">
        <v>8.02</v>
      </c>
      <c r="F20" s="29"/>
      <c r="G20" s="119">
        <f t="shared" si="1"/>
        <v>0</v>
      </c>
      <c r="H20" s="30"/>
      <c r="I20" s="23"/>
      <c r="J20" s="23"/>
    </row>
    <row r="21" spans="1:10" s="31" customFormat="1" ht="63.75">
      <c r="A21" s="27">
        <v>11</v>
      </c>
      <c r="B21" s="32" t="s">
        <v>171</v>
      </c>
      <c r="C21" s="27" t="s">
        <v>398</v>
      </c>
      <c r="D21" s="27" t="s">
        <v>398</v>
      </c>
      <c r="E21" s="33">
        <f>(216+336+168+21.8)*1.15 + 5830</f>
        <v>6683.07</v>
      </c>
      <c r="F21" s="34"/>
      <c r="G21" s="119">
        <f t="shared" si="1"/>
        <v>0</v>
      </c>
      <c r="H21" s="30"/>
      <c r="I21" s="23"/>
      <c r="J21" s="23"/>
    </row>
    <row r="22" spans="1:10" s="31" customFormat="1" ht="63.75">
      <c r="A22" s="27">
        <v>12</v>
      </c>
      <c r="B22" s="32" t="s">
        <v>172</v>
      </c>
      <c r="C22" s="27" t="s">
        <v>398</v>
      </c>
      <c r="D22" s="27" t="s">
        <v>398</v>
      </c>
      <c r="E22" s="33">
        <v>597</v>
      </c>
      <c r="F22" s="34"/>
      <c r="G22" s="119">
        <f t="shared" si="1"/>
        <v>0</v>
      </c>
      <c r="H22" s="30"/>
      <c r="I22" s="23"/>
      <c r="J22" s="23"/>
    </row>
    <row r="23" spans="1:10" s="31" customFormat="1" ht="51">
      <c r="A23" s="27">
        <v>13</v>
      </c>
      <c r="B23" s="32" t="s">
        <v>173</v>
      </c>
      <c r="C23" s="27" t="s">
        <v>398</v>
      </c>
      <c r="D23" s="27" t="s">
        <v>398</v>
      </c>
      <c r="E23" s="33">
        <f>E24*0.2+56*3*0.1</f>
        <v>42.936000000000007</v>
      </c>
      <c r="F23" s="34"/>
      <c r="G23" s="119">
        <f t="shared" si="1"/>
        <v>0</v>
      </c>
      <c r="H23" s="30"/>
      <c r="I23" s="23"/>
      <c r="J23" s="23"/>
    </row>
    <row r="24" spans="1:10" s="31" customFormat="1" ht="63.75">
      <c r="A24" s="27">
        <v>14</v>
      </c>
      <c r="B24" s="32" t="s">
        <v>179</v>
      </c>
      <c r="C24" s="27" t="s">
        <v>398</v>
      </c>
      <c r="D24" s="27" t="s">
        <v>398</v>
      </c>
      <c r="E24" s="33">
        <f>(39.2+22.6+26.3+8.7)*1.35</f>
        <v>130.68000000000004</v>
      </c>
      <c r="F24" s="34"/>
      <c r="G24" s="119">
        <f t="shared" si="1"/>
        <v>0</v>
      </c>
      <c r="H24" s="30"/>
      <c r="I24" s="23"/>
      <c r="J24" s="23"/>
    </row>
    <row r="25" spans="1:10" s="31" customFormat="1" ht="51">
      <c r="A25" s="27">
        <v>15</v>
      </c>
      <c r="B25" s="32" t="s">
        <v>174</v>
      </c>
      <c r="C25" s="27" t="s">
        <v>123</v>
      </c>
      <c r="D25" s="27" t="s">
        <v>123</v>
      </c>
      <c r="E25" s="33">
        <f>E24*0.1</f>
        <v>13.068000000000005</v>
      </c>
      <c r="F25" s="34"/>
      <c r="G25" s="119">
        <f t="shared" si="1"/>
        <v>0</v>
      </c>
      <c r="H25" s="30"/>
      <c r="I25" s="23"/>
      <c r="J25" s="23"/>
    </row>
    <row r="26" spans="1:10" s="31" customFormat="1" ht="63.75">
      <c r="A26" s="27">
        <v>16</v>
      </c>
      <c r="B26" s="32" t="s">
        <v>175</v>
      </c>
      <c r="C26" s="27" t="s">
        <v>66</v>
      </c>
      <c r="D26" s="27" t="s">
        <v>66</v>
      </c>
      <c r="E26" s="33">
        <v>120</v>
      </c>
      <c r="F26" s="34"/>
      <c r="G26" s="119">
        <f t="shared" si="1"/>
        <v>0</v>
      </c>
      <c r="H26" s="30"/>
      <c r="I26" s="23"/>
      <c r="J26" s="23"/>
    </row>
    <row r="27" spans="1:10" s="31" customFormat="1" ht="51">
      <c r="A27" s="27">
        <v>17</v>
      </c>
      <c r="B27" s="32" t="s">
        <v>176</v>
      </c>
      <c r="C27" s="27" t="s">
        <v>399</v>
      </c>
      <c r="D27" s="27" t="s">
        <v>399</v>
      </c>
      <c r="E27" s="33">
        <f>162+100+180+43.5</f>
        <v>485.5</v>
      </c>
      <c r="F27" s="34"/>
      <c r="G27" s="119">
        <f t="shared" si="1"/>
        <v>0</v>
      </c>
      <c r="H27" s="30"/>
      <c r="I27" s="23"/>
      <c r="J27" s="23"/>
    </row>
    <row r="28" spans="1:10" s="31" customFormat="1">
      <c r="A28" s="27">
        <v>18</v>
      </c>
      <c r="B28" s="32" t="s">
        <v>177</v>
      </c>
      <c r="C28" s="27" t="s">
        <v>400</v>
      </c>
      <c r="D28" s="27" t="s">
        <v>399</v>
      </c>
      <c r="E28" s="33">
        <f>E27*0.8</f>
        <v>388.40000000000003</v>
      </c>
      <c r="F28" s="34"/>
      <c r="G28" s="119">
        <f t="shared" si="1"/>
        <v>0</v>
      </c>
      <c r="H28" s="30"/>
      <c r="I28" s="23"/>
      <c r="J28" s="23"/>
    </row>
    <row r="29" spans="1:10" s="31" customFormat="1" ht="25.5">
      <c r="A29" s="27">
        <v>19</v>
      </c>
      <c r="B29" s="28" t="s">
        <v>180</v>
      </c>
      <c r="C29" s="27"/>
      <c r="D29" s="27" t="s">
        <v>398</v>
      </c>
      <c r="E29" s="27">
        <f>6*58</f>
        <v>348</v>
      </c>
      <c r="F29" s="29"/>
      <c r="G29" s="119">
        <f t="shared" si="1"/>
        <v>0</v>
      </c>
      <c r="H29" s="30"/>
      <c r="I29" s="23"/>
      <c r="J29" s="23"/>
    </row>
    <row r="30" spans="1:10" s="31" customFormat="1" ht="25.5">
      <c r="A30" s="27">
        <v>20</v>
      </c>
      <c r="B30" s="28" t="s">
        <v>178</v>
      </c>
      <c r="C30" s="27"/>
      <c r="D30" s="27" t="s">
        <v>47</v>
      </c>
      <c r="E30" s="27">
        <f>455*15</f>
        <v>6825</v>
      </c>
      <c r="F30" s="29"/>
      <c r="G30" s="119">
        <f t="shared" si="1"/>
        <v>0</v>
      </c>
      <c r="H30" s="30"/>
      <c r="I30" s="23"/>
      <c r="J30" s="23"/>
    </row>
    <row r="31" spans="1:10" s="31" customFormat="1">
      <c r="A31" s="192"/>
      <c r="B31" s="192"/>
      <c r="C31" s="192"/>
      <c r="D31" s="192"/>
      <c r="E31" s="192"/>
      <c r="F31" s="192"/>
      <c r="G31" s="35"/>
      <c r="H31" s="30"/>
      <c r="I31" s="23"/>
      <c r="J31" s="23"/>
    </row>
    <row r="32" spans="1:10" ht="21" customHeight="1">
      <c r="A32" s="36" t="s">
        <v>143</v>
      </c>
      <c r="B32" s="188" t="s">
        <v>144</v>
      </c>
      <c r="C32" s="188"/>
      <c r="D32" s="188"/>
      <c r="E32" s="188"/>
      <c r="F32" s="188"/>
      <c r="G32" s="188"/>
      <c r="H32" s="21"/>
      <c r="I32" s="22"/>
      <c r="J32" s="25"/>
    </row>
    <row r="33" spans="1:10" s="31" customFormat="1" ht="14.45" customHeight="1">
      <c r="A33" s="37">
        <v>21</v>
      </c>
      <c r="B33" s="38" t="s">
        <v>41</v>
      </c>
      <c r="C33" s="37" t="s">
        <v>42</v>
      </c>
      <c r="D33" s="37" t="s">
        <v>51</v>
      </c>
      <c r="E33" s="37">
        <v>15</v>
      </c>
      <c r="F33" s="29"/>
      <c r="G33" s="119">
        <f t="shared" ref="G33:G40" si="2">E33*F33</f>
        <v>0</v>
      </c>
      <c r="H33" s="30"/>
      <c r="I33" s="23"/>
      <c r="J33" s="23"/>
    </row>
    <row r="34" spans="1:10" s="31" customFormat="1" ht="14.45" customHeight="1">
      <c r="A34" s="37">
        <v>22</v>
      </c>
      <c r="B34" s="38" t="s">
        <v>114</v>
      </c>
      <c r="C34" s="37" t="s">
        <v>42</v>
      </c>
      <c r="D34" s="37" t="s">
        <v>51</v>
      </c>
      <c r="E34" s="37">
        <v>105</v>
      </c>
      <c r="F34" s="29"/>
      <c r="G34" s="119">
        <f t="shared" si="2"/>
        <v>0</v>
      </c>
      <c r="H34" s="30"/>
      <c r="I34" s="23"/>
      <c r="J34" s="23"/>
    </row>
    <row r="35" spans="1:10" s="31" customFormat="1" ht="14.45" customHeight="1">
      <c r="A35" s="37">
        <v>23</v>
      </c>
      <c r="B35" s="38" t="s">
        <v>43</v>
      </c>
      <c r="C35" s="37" t="s">
        <v>42</v>
      </c>
      <c r="D35" s="37" t="s">
        <v>51</v>
      </c>
      <c r="E35" s="37">
        <v>76</v>
      </c>
      <c r="F35" s="29"/>
      <c r="G35" s="119">
        <f t="shared" si="2"/>
        <v>0</v>
      </c>
      <c r="H35" s="30"/>
      <c r="J35" s="23"/>
    </row>
    <row r="36" spans="1:10" s="31" customFormat="1" ht="14.45" customHeight="1">
      <c r="A36" s="37">
        <v>24</v>
      </c>
      <c r="B36" s="38" t="s">
        <v>44</v>
      </c>
      <c r="C36" s="37" t="s">
        <v>42</v>
      </c>
      <c r="D36" s="37" t="s">
        <v>51</v>
      </c>
      <c r="E36" s="37">
        <v>411</v>
      </c>
      <c r="F36" s="29"/>
      <c r="G36" s="119">
        <f t="shared" si="2"/>
        <v>0</v>
      </c>
      <c r="H36" s="30"/>
      <c r="I36" s="23"/>
      <c r="J36" s="23"/>
    </row>
    <row r="37" spans="1:10" s="39" customFormat="1" ht="14.45" customHeight="1">
      <c r="A37" s="37">
        <v>25</v>
      </c>
      <c r="B37" s="38" t="s">
        <v>115</v>
      </c>
      <c r="C37" s="37" t="s">
        <v>42</v>
      </c>
      <c r="D37" s="37" t="s">
        <v>51</v>
      </c>
      <c r="E37" s="37">
        <v>886</v>
      </c>
      <c r="F37" s="29"/>
      <c r="G37" s="119">
        <f t="shared" si="2"/>
        <v>0</v>
      </c>
      <c r="H37" s="30">
        <v>10</v>
      </c>
      <c r="I37" s="23"/>
      <c r="J37" s="23"/>
    </row>
    <row r="38" spans="1:10" s="41" customFormat="1" ht="14.45" customHeight="1">
      <c r="A38" s="37">
        <v>26</v>
      </c>
      <c r="B38" s="38" t="s">
        <v>45</v>
      </c>
      <c r="C38" s="37" t="s">
        <v>42</v>
      </c>
      <c r="D38" s="37" t="s">
        <v>51</v>
      </c>
      <c r="E38" s="37">
        <v>219</v>
      </c>
      <c r="F38" s="29"/>
      <c r="G38" s="119">
        <f t="shared" si="2"/>
        <v>0</v>
      </c>
      <c r="H38" s="40">
        <v>3</v>
      </c>
      <c r="I38" s="22"/>
      <c r="J38" s="23"/>
    </row>
    <row r="39" spans="1:10" s="2" customFormat="1" ht="14.45" customHeight="1">
      <c r="A39" s="37">
        <v>27</v>
      </c>
      <c r="B39" s="38" t="s">
        <v>46</v>
      </c>
      <c r="C39" s="37" t="s">
        <v>42</v>
      </c>
      <c r="D39" s="37" t="s">
        <v>51</v>
      </c>
      <c r="E39" s="37">
        <v>20</v>
      </c>
      <c r="F39" s="29"/>
      <c r="G39" s="119">
        <f t="shared" si="2"/>
        <v>0</v>
      </c>
      <c r="H39" s="42"/>
      <c r="I39" s="23"/>
      <c r="J39" s="23"/>
    </row>
    <row r="40" spans="1:10" s="2" customFormat="1" ht="14.45" customHeight="1">
      <c r="A40" s="37">
        <v>28</v>
      </c>
      <c r="B40" s="38" t="s">
        <v>64</v>
      </c>
      <c r="C40" s="37" t="s">
        <v>42</v>
      </c>
      <c r="D40" s="37" t="s">
        <v>51</v>
      </c>
      <c r="E40" s="37">
        <v>151</v>
      </c>
      <c r="F40" s="29"/>
      <c r="G40" s="119">
        <f t="shared" si="2"/>
        <v>0</v>
      </c>
      <c r="H40" s="42"/>
      <c r="I40" s="23"/>
      <c r="J40" s="23"/>
    </row>
    <row r="41" spans="1:10" s="2" customFormat="1" ht="18" customHeight="1">
      <c r="A41" s="200"/>
      <c r="B41" s="200"/>
      <c r="C41" s="200"/>
      <c r="D41" s="200"/>
      <c r="E41" s="200"/>
      <c r="F41" s="200"/>
      <c r="G41" s="35"/>
      <c r="H41" s="42"/>
      <c r="I41" s="23"/>
      <c r="J41" s="23"/>
    </row>
    <row r="42" spans="1:10" s="2" customFormat="1" ht="18" customHeight="1">
      <c r="A42" s="36" t="s">
        <v>48</v>
      </c>
      <c r="B42" s="189" t="s">
        <v>65</v>
      </c>
      <c r="C42" s="190"/>
      <c r="D42" s="190"/>
      <c r="E42" s="190"/>
      <c r="F42" s="190"/>
      <c r="G42" s="191"/>
      <c r="H42" s="42"/>
      <c r="I42" s="23"/>
      <c r="J42" s="23"/>
    </row>
    <row r="43" spans="1:10" s="45" customFormat="1" ht="27.75" customHeight="1">
      <c r="A43" s="37">
        <v>29</v>
      </c>
      <c r="B43" s="38" t="s">
        <v>121</v>
      </c>
      <c r="C43" s="37" t="s">
        <v>47</v>
      </c>
      <c r="D43" s="37" t="s">
        <v>47</v>
      </c>
      <c r="E43" s="27">
        <v>122.76</v>
      </c>
      <c r="F43" s="29"/>
      <c r="G43" s="119">
        <f t="shared" ref="G43:G44" si="3">E43*F43</f>
        <v>0</v>
      </c>
      <c r="H43" s="43"/>
      <c r="I43" s="44"/>
      <c r="J43" s="44"/>
    </row>
    <row r="44" spans="1:10" s="45" customFormat="1" ht="27.75" customHeight="1">
      <c r="A44" s="37">
        <v>30</v>
      </c>
      <c r="B44" s="38" t="s">
        <v>134</v>
      </c>
      <c r="C44" s="37" t="s">
        <v>47</v>
      </c>
      <c r="D44" s="37" t="s">
        <v>47</v>
      </c>
      <c r="E44" s="27">
        <v>47.28</v>
      </c>
      <c r="F44" s="29"/>
      <c r="G44" s="119">
        <f t="shared" si="3"/>
        <v>0</v>
      </c>
      <c r="H44" s="43"/>
      <c r="I44" s="44"/>
      <c r="J44" s="44"/>
    </row>
    <row r="45" spans="1:10" s="45" customFormat="1">
      <c r="A45" s="200"/>
      <c r="B45" s="200"/>
      <c r="C45" s="200"/>
      <c r="D45" s="200"/>
      <c r="E45" s="200"/>
      <c r="F45" s="200"/>
      <c r="G45" s="35"/>
      <c r="H45" s="43"/>
      <c r="I45" s="44"/>
      <c r="J45" s="44"/>
    </row>
    <row r="46" spans="1:10" s="45" customFormat="1" ht="18" customHeight="1">
      <c r="A46" s="36" t="s">
        <v>53</v>
      </c>
      <c r="B46" s="203" t="s">
        <v>145</v>
      </c>
      <c r="C46" s="204"/>
      <c r="D46" s="204"/>
      <c r="E46" s="204"/>
      <c r="F46" s="204"/>
      <c r="G46" s="205"/>
      <c r="H46" s="43"/>
      <c r="I46" s="44"/>
      <c r="J46" s="46"/>
    </row>
    <row r="47" spans="1:10" s="48" customFormat="1" ht="25.5">
      <c r="A47" s="37">
        <v>31</v>
      </c>
      <c r="B47" s="38" t="s">
        <v>122</v>
      </c>
      <c r="C47" s="37" t="s">
        <v>49</v>
      </c>
      <c r="D47" s="37" t="s">
        <v>49</v>
      </c>
      <c r="E47" s="47">
        <v>400.73</v>
      </c>
      <c r="F47" s="29"/>
      <c r="G47" s="119">
        <f t="shared" ref="G47:G53" si="4">E47*F47</f>
        <v>0</v>
      </c>
      <c r="H47" s="43"/>
      <c r="I47" s="44"/>
      <c r="J47" s="44"/>
    </row>
    <row r="48" spans="1:10" s="48" customFormat="1" ht="38.25">
      <c r="A48" s="37">
        <v>32</v>
      </c>
      <c r="B48" s="38" t="s">
        <v>160</v>
      </c>
      <c r="C48" s="37" t="s">
        <v>49</v>
      </c>
      <c r="D48" s="37" t="s">
        <v>49</v>
      </c>
      <c r="E48" s="47">
        <v>94.55</v>
      </c>
      <c r="F48" s="29"/>
      <c r="G48" s="119">
        <f t="shared" si="4"/>
        <v>0</v>
      </c>
      <c r="H48" s="43"/>
      <c r="I48" s="44"/>
      <c r="J48" s="44"/>
    </row>
    <row r="49" spans="1:10" s="48" customFormat="1">
      <c r="A49" s="37">
        <v>33</v>
      </c>
      <c r="B49" s="38" t="s">
        <v>70</v>
      </c>
      <c r="C49" s="37" t="s">
        <v>50</v>
      </c>
      <c r="D49" s="37" t="s">
        <v>50</v>
      </c>
      <c r="E49" s="47">
        <v>100.18</v>
      </c>
      <c r="F49" s="29"/>
      <c r="G49" s="119">
        <f t="shared" si="4"/>
        <v>0</v>
      </c>
      <c r="H49" s="49"/>
      <c r="I49" s="44"/>
      <c r="J49" s="44"/>
    </row>
    <row r="50" spans="1:10" s="48" customFormat="1" ht="25.5">
      <c r="A50" s="37">
        <v>34</v>
      </c>
      <c r="B50" s="38" t="s">
        <v>161</v>
      </c>
      <c r="C50" s="37" t="s">
        <v>50</v>
      </c>
      <c r="D50" s="37" t="s">
        <v>123</v>
      </c>
      <c r="E50" s="47">
        <v>4.38</v>
      </c>
      <c r="F50" s="29"/>
      <c r="G50" s="119">
        <f t="shared" si="4"/>
        <v>0</v>
      </c>
      <c r="H50" s="49"/>
      <c r="I50" s="44"/>
      <c r="J50" s="44"/>
    </row>
    <row r="51" spans="1:10" s="48" customFormat="1">
      <c r="A51" s="37">
        <v>35</v>
      </c>
      <c r="B51" s="28" t="s">
        <v>68</v>
      </c>
      <c r="C51" s="27" t="s">
        <v>51</v>
      </c>
      <c r="D51" s="27" t="s">
        <v>51</v>
      </c>
      <c r="E51" s="27">
        <f>3*(E33+E35)</f>
        <v>273</v>
      </c>
      <c r="F51" s="29"/>
      <c r="G51" s="119">
        <f t="shared" si="4"/>
        <v>0</v>
      </c>
      <c r="H51" s="49"/>
      <c r="I51" s="44"/>
      <c r="J51" s="44"/>
    </row>
    <row r="52" spans="1:10" s="48" customFormat="1">
      <c r="A52" s="37">
        <v>36</v>
      </c>
      <c r="B52" s="38" t="s">
        <v>124</v>
      </c>
      <c r="C52" s="37" t="s">
        <v>51</v>
      </c>
      <c r="D52" s="37" t="s">
        <v>51</v>
      </c>
      <c r="E52" s="27">
        <f>1*(E33+E35)</f>
        <v>91</v>
      </c>
      <c r="F52" s="29"/>
      <c r="G52" s="119">
        <f t="shared" si="4"/>
        <v>0</v>
      </c>
      <c r="H52" s="49"/>
      <c r="I52" s="44"/>
      <c r="J52" s="44"/>
    </row>
    <row r="53" spans="1:10" s="45" customFormat="1">
      <c r="A53" s="37">
        <v>37</v>
      </c>
      <c r="B53" s="38" t="s">
        <v>125</v>
      </c>
      <c r="C53" s="50" t="s">
        <v>52</v>
      </c>
      <c r="D53" s="50" t="s">
        <v>52</v>
      </c>
      <c r="E53" s="27">
        <f>2*(E33+E35)</f>
        <v>182</v>
      </c>
      <c r="F53" s="29"/>
      <c r="G53" s="119">
        <f t="shared" si="4"/>
        <v>0</v>
      </c>
      <c r="H53" s="43"/>
      <c r="I53" s="44"/>
      <c r="J53" s="44"/>
    </row>
    <row r="54" spans="1:10" s="45" customFormat="1">
      <c r="A54" s="200"/>
      <c r="B54" s="200"/>
      <c r="C54" s="200"/>
      <c r="D54" s="200"/>
      <c r="E54" s="200"/>
      <c r="F54" s="200"/>
      <c r="G54" s="35"/>
      <c r="H54" s="43"/>
      <c r="I54" s="44"/>
      <c r="J54" s="44"/>
    </row>
    <row r="55" spans="1:10" s="45" customFormat="1" ht="14.45" customHeight="1">
      <c r="A55" s="36" t="s">
        <v>117</v>
      </c>
      <c r="B55" s="189" t="s">
        <v>116</v>
      </c>
      <c r="C55" s="190"/>
      <c r="D55" s="190"/>
      <c r="E55" s="190"/>
      <c r="F55" s="190"/>
      <c r="G55" s="191"/>
      <c r="H55" s="43"/>
      <c r="I55" s="44"/>
      <c r="J55" s="44"/>
    </row>
    <row r="56" spans="1:10" s="2" customFormat="1" ht="17.25" customHeight="1">
      <c r="A56" s="51"/>
      <c r="B56" s="182" t="s">
        <v>54</v>
      </c>
      <c r="C56" s="183"/>
      <c r="D56" s="183"/>
      <c r="E56" s="183"/>
      <c r="F56" s="183"/>
      <c r="G56" s="184"/>
      <c r="H56" s="42"/>
      <c r="I56" s="23"/>
      <c r="J56" s="23"/>
    </row>
    <row r="57" spans="1:10" s="2" customFormat="1" ht="25.5">
      <c r="A57" s="37">
        <v>38</v>
      </c>
      <c r="B57" s="38" t="s">
        <v>55</v>
      </c>
      <c r="C57" s="50" t="s">
        <v>56</v>
      </c>
      <c r="D57" s="50" t="s">
        <v>56</v>
      </c>
      <c r="E57" s="27">
        <v>2444.79</v>
      </c>
      <c r="F57" s="29"/>
      <c r="G57" s="119">
        <f t="shared" ref="G57:G66" si="5">E57*F57</f>
        <v>0</v>
      </c>
      <c r="H57" s="42"/>
      <c r="I57" s="23"/>
      <c r="J57" s="23"/>
    </row>
    <row r="58" spans="1:10" ht="25.5">
      <c r="A58" s="37">
        <v>39</v>
      </c>
      <c r="B58" s="38" t="s">
        <v>57</v>
      </c>
      <c r="C58" s="50" t="s">
        <v>49</v>
      </c>
      <c r="D58" s="50" t="s">
        <v>49</v>
      </c>
      <c r="E58" s="27">
        <v>1334.05</v>
      </c>
      <c r="F58" s="29"/>
      <c r="G58" s="119">
        <f t="shared" si="5"/>
        <v>0</v>
      </c>
      <c r="H58" s="52"/>
      <c r="I58" s="22"/>
      <c r="J58" s="23"/>
    </row>
    <row r="59" spans="1:10" s="2" customFormat="1" ht="25.5">
      <c r="A59" s="37">
        <v>40</v>
      </c>
      <c r="B59" s="38" t="s">
        <v>146</v>
      </c>
      <c r="C59" s="50" t="s">
        <v>49</v>
      </c>
      <c r="D59" s="50" t="s">
        <v>49</v>
      </c>
      <c r="E59" s="27">
        <v>816.82</v>
      </c>
      <c r="F59" s="29"/>
      <c r="G59" s="119">
        <f t="shared" si="5"/>
        <v>0</v>
      </c>
      <c r="H59" s="42"/>
      <c r="I59" s="23"/>
      <c r="J59" s="23"/>
    </row>
    <row r="60" spans="1:10" s="2" customFormat="1" ht="38.25">
      <c r="A60" s="37">
        <v>41</v>
      </c>
      <c r="B60" s="28" t="s">
        <v>181</v>
      </c>
      <c r="C60" s="53" t="s">
        <v>56</v>
      </c>
      <c r="D60" s="53" t="s">
        <v>56</v>
      </c>
      <c r="E60" s="27">
        <v>11.56</v>
      </c>
      <c r="F60" s="29"/>
      <c r="G60" s="119">
        <f t="shared" si="5"/>
        <v>0</v>
      </c>
      <c r="H60" s="42"/>
      <c r="I60" s="23"/>
      <c r="J60" s="23"/>
    </row>
    <row r="61" spans="1:10" s="2" customFormat="1" ht="25.5">
      <c r="A61" s="37">
        <v>42</v>
      </c>
      <c r="B61" s="28" t="s">
        <v>148</v>
      </c>
      <c r="C61" s="53" t="s">
        <v>49</v>
      </c>
      <c r="D61" s="53" t="s">
        <v>49</v>
      </c>
      <c r="E61" s="27">
        <v>55.97</v>
      </c>
      <c r="F61" s="29"/>
      <c r="G61" s="119">
        <f t="shared" si="5"/>
        <v>0</v>
      </c>
      <c r="H61" s="42"/>
      <c r="I61" s="23"/>
      <c r="J61" s="23"/>
    </row>
    <row r="62" spans="1:10" s="2" customFormat="1" ht="25.5">
      <c r="A62" s="37">
        <v>43</v>
      </c>
      <c r="B62" s="38" t="s">
        <v>69</v>
      </c>
      <c r="C62" s="50" t="s">
        <v>56</v>
      </c>
      <c r="D62" s="50" t="s">
        <v>56</v>
      </c>
      <c r="E62" s="27">
        <v>227.58</v>
      </c>
      <c r="F62" s="29"/>
      <c r="G62" s="119">
        <f t="shared" si="5"/>
        <v>0</v>
      </c>
      <c r="H62" s="42"/>
      <c r="I62" s="23"/>
      <c r="J62" s="54"/>
    </row>
    <row r="63" spans="1:10" s="2" customFormat="1" ht="25.5">
      <c r="A63" s="37">
        <v>44</v>
      </c>
      <c r="B63" s="38" t="s">
        <v>72</v>
      </c>
      <c r="C63" s="50" t="s">
        <v>49</v>
      </c>
      <c r="D63" s="50" t="s">
        <v>49</v>
      </c>
      <c r="E63" s="27">
        <v>5.51</v>
      </c>
      <c r="F63" s="29"/>
      <c r="G63" s="119">
        <f t="shared" si="5"/>
        <v>0</v>
      </c>
      <c r="H63" s="42"/>
      <c r="I63" s="23"/>
      <c r="J63" s="23"/>
    </row>
    <row r="64" spans="1:10" s="2" customFormat="1" ht="25.5">
      <c r="A64" s="37">
        <v>45</v>
      </c>
      <c r="B64" s="38" t="s">
        <v>73</v>
      </c>
      <c r="C64" s="50" t="s">
        <v>49</v>
      </c>
      <c r="D64" s="50" t="s">
        <v>49</v>
      </c>
      <c r="E64" s="27">
        <v>3.71</v>
      </c>
      <c r="F64" s="29"/>
      <c r="G64" s="119">
        <f t="shared" si="5"/>
        <v>0</v>
      </c>
      <c r="H64" s="42"/>
      <c r="I64" s="23"/>
      <c r="J64" s="23"/>
    </row>
    <row r="65" spans="1:10" s="45" customFormat="1" ht="25.5">
      <c r="A65" s="37">
        <v>46</v>
      </c>
      <c r="B65" s="28" t="s">
        <v>158</v>
      </c>
      <c r="C65" s="53" t="s">
        <v>49</v>
      </c>
      <c r="D65" s="53" t="s">
        <v>49</v>
      </c>
      <c r="E65" s="27">
        <v>1.28</v>
      </c>
      <c r="F65" s="29"/>
      <c r="G65" s="119">
        <f t="shared" si="5"/>
        <v>0</v>
      </c>
      <c r="H65" s="43"/>
      <c r="I65" s="44"/>
      <c r="J65" s="46"/>
    </row>
    <row r="66" spans="1:10" s="45" customFormat="1" ht="25.5">
      <c r="A66" s="37">
        <v>47</v>
      </c>
      <c r="B66" s="28" t="s">
        <v>147</v>
      </c>
      <c r="C66" s="53" t="s">
        <v>49</v>
      </c>
      <c r="D66" s="53" t="s">
        <v>49</v>
      </c>
      <c r="E66" s="27">
        <v>0.64</v>
      </c>
      <c r="F66" s="29"/>
      <c r="G66" s="119">
        <f t="shared" si="5"/>
        <v>0</v>
      </c>
      <c r="H66" s="43"/>
      <c r="I66" s="44"/>
      <c r="J66" s="46"/>
    </row>
    <row r="67" spans="1:10" s="45" customFormat="1" ht="16.5" customHeight="1">
      <c r="A67" s="55"/>
      <c r="B67" s="182" t="s">
        <v>58</v>
      </c>
      <c r="C67" s="183"/>
      <c r="D67" s="183"/>
      <c r="E67" s="183"/>
      <c r="F67" s="183"/>
      <c r="G67" s="184"/>
      <c r="H67" s="43"/>
      <c r="I67" s="44"/>
      <c r="J67" s="56"/>
    </row>
    <row r="68" spans="1:10" s="45" customFormat="1" ht="15.75" customHeight="1">
      <c r="A68" s="37">
        <v>48</v>
      </c>
      <c r="B68" s="57" t="s">
        <v>182</v>
      </c>
      <c r="C68" s="50" t="s">
        <v>59</v>
      </c>
      <c r="D68" s="50" t="s">
        <v>59</v>
      </c>
      <c r="E68" s="47">
        <v>8</v>
      </c>
      <c r="F68" s="29"/>
      <c r="G68" s="119">
        <f t="shared" ref="G68:G82" si="6">E68*F68</f>
        <v>0</v>
      </c>
      <c r="H68" s="43"/>
      <c r="I68" s="58"/>
      <c r="J68" s="44"/>
    </row>
    <row r="69" spans="1:10" s="45" customFormat="1" ht="38.25">
      <c r="A69" s="37">
        <v>49</v>
      </c>
      <c r="B69" s="57" t="s">
        <v>378</v>
      </c>
      <c r="C69" s="50" t="s">
        <v>59</v>
      </c>
      <c r="D69" s="50" t="s">
        <v>59</v>
      </c>
      <c r="E69" s="27">
        <v>4896.33</v>
      </c>
      <c r="F69" s="29"/>
      <c r="G69" s="119">
        <f t="shared" si="6"/>
        <v>0</v>
      </c>
      <c r="H69" s="43"/>
      <c r="I69" s="58"/>
      <c r="J69" s="44"/>
    </row>
    <row r="70" spans="1:10" s="45" customFormat="1" ht="24.75" customHeight="1">
      <c r="A70" s="37">
        <v>50</v>
      </c>
      <c r="B70" s="57" t="s">
        <v>60</v>
      </c>
      <c r="C70" s="50" t="s">
        <v>59</v>
      </c>
      <c r="D70" s="50" t="s">
        <v>59</v>
      </c>
      <c r="E70" s="47">
        <v>39</v>
      </c>
      <c r="F70" s="29"/>
      <c r="G70" s="119">
        <f t="shared" si="6"/>
        <v>0</v>
      </c>
      <c r="H70" s="43"/>
      <c r="I70" s="44"/>
      <c r="J70" s="59"/>
    </row>
    <row r="71" spans="1:10" s="61" customFormat="1" ht="36.75" customHeight="1">
      <c r="A71" s="37">
        <v>51</v>
      </c>
      <c r="B71" s="57" t="s">
        <v>379</v>
      </c>
      <c r="C71" s="50" t="s">
        <v>59</v>
      </c>
      <c r="D71" s="50" t="s">
        <v>59</v>
      </c>
      <c r="E71" s="27">
        <v>5296.06</v>
      </c>
      <c r="F71" s="29"/>
      <c r="G71" s="119">
        <f t="shared" si="6"/>
        <v>0</v>
      </c>
      <c r="H71" s="45"/>
      <c r="I71" s="60"/>
      <c r="J71" s="60"/>
    </row>
    <row r="72" spans="1:10" s="61" customFormat="1" ht="38.25">
      <c r="A72" s="37">
        <v>52</v>
      </c>
      <c r="B72" s="38" t="s">
        <v>130</v>
      </c>
      <c r="C72" s="50" t="s">
        <v>61</v>
      </c>
      <c r="D72" s="50" t="s">
        <v>61</v>
      </c>
      <c r="E72" s="47">
        <v>48.6</v>
      </c>
      <c r="F72" s="29"/>
      <c r="G72" s="119">
        <f t="shared" si="6"/>
        <v>0</v>
      </c>
      <c r="H72" s="45"/>
      <c r="I72" s="62"/>
      <c r="J72" s="63"/>
    </row>
    <row r="73" spans="1:10" s="61" customFormat="1" ht="34.5" customHeight="1">
      <c r="A73" s="37">
        <v>53</v>
      </c>
      <c r="B73" s="38" t="s">
        <v>131</v>
      </c>
      <c r="C73" s="50" t="s">
        <v>61</v>
      </c>
      <c r="D73" s="50" t="s">
        <v>61</v>
      </c>
      <c r="E73" s="27">
        <v>20.329999999999998</v>
      </c>
      <c r="F73" s="29"/>
      <c r="G73" s="119">
        <f t="shared" si="6"/>
        <v>0</v>
      </c>
      <c r="H73" s="45"/>
      <c r="I73" s="64"/>
      <c r="J73" s="60"/>
    </row>
    <row r="74" spans="1:10" s="61" customFormat="1" ht="33" customHeight="1">
      <c r="A74" s="37">
        <v>54</v>
      </c>
      <c r="B74" s="38" t="s">
        <v>129</v>
      </c>
      <c r="C74" s="50" t="s">
        <v>59</v>
      </c>
      <c r="D74" s="50" t="s">
        <v>59</v>
      </c>
      <c r="E74" s="27">
        <v>153.86000000000001</v>
      </c>
      <c r="F74" s="29"/>
      <c r="G74" s="119">
        <f t="shared" si="6"/>
        <v>0</v>
      </c>
      <c r="H74" s="45"/>
      <c r="I74" s="62"/>
      <c r="J74" s="63"/>
    </row>
    <row r="75" spans="1:10" s="61" customFormat="1" ht="38.25">
      <c r="A75" s="37">
        <v>55</v>
      </c>
      <c r="B75" s="38" t="s">
        <v>128</v>
      </c>
      <c r="C75" s="53" t="s">
        <v>61</v>
      </c>
      <c r="D75" s="53" t="s">
        <v>61</v>
      </c>
      <c r="E75" s="47">
        <v>142.30000000000001</v>
      </c>
      <c r="F75" s="29"/>
      <c r="G75" s="119">
        <f t="shared" si="6"/>
        <v>0</v>
      </c>
      <c r="H75" s="45"/>
      <c r="I75" s="60"/>
      <c r="J75" s="60"/>
    </row>
    <row r="76" spans="1:10" s="61" customFormat="1" ht="25.5">
      <c r="A76" s="37">
        <v>56</v>
      </c>
      <c r="B76" s="38" t="s">
        <v>132</v>
      </c>
      <c r="C76" s="50" t="s">
        <v>61</v>
      </c>
      <c r="D76" s="50" t="s">
        <v>61</v>
      </c>
      <c r="E76" s="27">
        <v>1575.81</v>
      </c>
      <c r="F76" s="29"/>
      <c r="G76" s="119">
        <f t="shared" si="6"/>
        <v>0</v>
      </c>
      <c r="H76" s="45"/>
      <c r="I76" s="60"/>
      <c r="J76" s="60"/>
    </row>
    <row r="77" spans="1:10" s="61" customFormat="1">
      <c r="A77" s="37">
        <v>57</v>
      </c>
      <c r="B77" s="57" t="s">
        <v>133</v>
      </c>
      <c r="C77" s="50" t="s">
        <v>59</v>
      </c>
      <c r="D77" s="50" t="s">
        <v>59</v>
      </c>
      <c r="E77" s="27">
        <v>100.22</v>
      </c>
      <c r="F77" s="29"/>
      <c r="G77" s="119">
        <f t="shared" si="6"/>
        <v>0</v>
      </c>
      <c r="H77" s="45"/>
      <c r="I77" s="60"/>
      <c r="J77" s="60"/>
    </row>
    <row r="78" spans="1:10" s="65" customFormat="1">
      <c r="A78" s="37">
        <v>58</v>
      </c>
      <c r="B78" s="38" t="s">
        <v>126</v>
      </c>
      <c r="C78" s="50" t="s">
        <v>52</v>
      </c>
      <c r="D78" s="50" t="s">
        <v>52</v>
      </c>
      <c r="E78" s="47">
        <f>1380*1.15</f>
        <v>1586.9999999999998</v>
      </c>
      <c r="F78" s="29"/>
      <c r="G78" s="119">
        <f t="shared" si="6"/>
        <v>0</v>
      </c>
      <c r="H78" s="45"/>
      <c r="I78" s="60"/>
      <c r="J78" s="60"/>
    </row>
    <row r="79" spans="1:10" s="65" customFormat="1">
      <c r="A79" s="37">
        <v>59</v>
      </c>
      <c r="B79" s="38" t="s">
        <v>167</v>
      </c>
      <c r="C79" s="50" t="s">
        <v>52</v>
      </c>
      <c r="D79" s="50" t="s">
        <v>52</v>
      </c>
      <c r="E79" s="47">
        <f>1562.59*1.15</f>
        <v>1796.9784999999997</v>
      </c>
      <c r="F79" s="29"/>
      <c r="G79" s="119">
        <f t="shared" si="6"/>
        <v>0</v>
      </c>
      <c r="H79" s="45"/>
      <c r="I79" s="60"/>
      <c r="J79" s="60"/>
    </row>
    <row r="80" spans="1:10" s="65" customFormat="1">
      <c r="A80" s="37">
        <v>60</v>
      </c>
      <c r="B80" s="38" t="s">
        <v>168</v>
      </c>
      <c r="C80" s="50" t="s">
        <v>52</v>
      </c>
      <c r="D80" s="50" t="s">
        <v>52</v>
      </c>
      <c r="E80" s="27">
        <v>850.36</v>
      </c>
      <c r="F80" s="29"/>
      <c r="G80" s="119">
        <f t="shared" si="6"/>
        <v>0</v>
      </c>
      <c r="H80" s="45"/>
      <c r="I80" s="60"/>
      <c r="J80" s="60"/>
    </row>
    <row r="81" spans="1:10" s="39" customFormat="1" ht="25.5">
      <c r="A81" s="37">
        <v>61</v>
      </c>
      <c r="B81" s="28" t="s">
        <v>149</v>
      </c>
      <c r="C81" s="53" t="s">
        <v>52</v>
      </c>
      <c r="D81" s="53" t="s">
        <v>59</v>
      </c>
      <c r="E81" s="27">
        <v>42.83</v>
      </c>
      <c r="F81" s="29"/>
      <c r="G81" s="119">
        <f t="shared" si="6"/>
        <v>0</v>
      </c>
      <c r="H81" s="2"/>
      <c r="I81" s="66"/>
      <c r="J81" s="66"/>
    </row>
    <row r="82" spans="1:10" s="39" customFormat="1" ht="25.5">
      <c r="A82" s="37">
        <v>62</v>
      </c>
      <c r="B82" s="28" t="s">
        <v>149</v>
      </c>
      <c r="C82" s="53" t="s">
        <v>52</v>
      </c>
      <c r="D82" s="53" t="s">
        <v>59</v>
      </c>
      <c r="E82" s="27">
        <v>53.51</v>
      </c>
      <c r="F82" s="29"/>
      <c r="G82" s="119">
        <f t="shared" si="6"/>
        <v>0</v>
      </c>
      <c r="H82" s="2"/>
      <c r="I82" s="66"/>
      <c r="J82" s="66"/>
    </row>
    <row r="83" spans="1:10" s="39" customFormat="1" ht="18" customHeight="1">
      <c r="A83" s="200"/>
      <c r="B83" s="200"/>
      <c r="C83" s="200"/>
      <c r="D83" s="200"/>
      <c r="E83" s="200"/>
      <c r="F83" s="200"/>
      <c r="G83" s="35"/>
      <c r="H83" s="2"/>
      <c r="I83" s="66"/>
      <c r="J83" s="66"/>
    </row>
    <row r="84" spans="1:10" s="61" customFormat="1">
      <c r="A84" s="67" t="s">
        <v>118</v>
      </c>
      <c r="B84" s="185" t="s">
        <v>183</v>
      </c>
      <c r="C84" s="186"/>
      <c r="D84" s="186"/>
      <c r="E84" s="186"/>
      <c r="F84" s="186"/>
      <c r="G84" s="187"/>
      <c r="H84" s="45"/>
      <c r="I84" s="60"/>
      <c r="J84" s="60"/>
    </row>
    <row r="85" spans="1:10" s="61" customFormat="1" ht="25.5">
      <c r="A85" s="37">
        <v>63</v>
      </c>
      <c r="B85" s="38" t="s">
        <v>150</v>
      </c>
      <c r="C85" s="37" t="s">
        <v>42</v>
      </c>
      <c r="D85" s="37" t="s">
        <v>51</v>
      </c>
      <c r="E85" s="68">
        <v>43</v>
      </c>
      <c r="F85" s="29"/>
      <c r="G85" s="119">
        <f t="shared" ref="G85:G99" si="7">E85*F85</f>
        <v>0</v>
      </c>
      <c r="H85" s="45"/>
      <c r="I85" s="60"/>
      <c r="J85" s="60"/>
    </row>
    <row r="86" spans="1:10" s="45" customFormat="1">
      <c r="A86" s="27">
        <v>64</v>
      </c>
      <c r="B86" s="28" t="s">
        <v>151</v>
      </c>
      <c r="C86" s="27" t="s">
        <v>42</v>
      </c>
      <c r="D86" s="27" t="s">
        <v>51</v>
      </c>
      <c r="E86" s="69">
        <v>5</v>
      </c>
      <c r="F86" s="29"/>
      <c r="G86" s="119">
        <f t="shared" si="7"/>
        <v>0</v>
      </c>
      <c r="I86" s="60"/>
      <c r="J86" s="60"/>
    </row>
    <row r="87" spans="1:10">
      <c r="A87" s="37">
        <v>65</v>
      </c>
      <c r="B87" s="38" t="s">
        <v>135</v>
      </c>
      <c r="C87" s="37" t="s">
        <v>42</v>
      </c>
      <c r="D87" s="37" t="s">
        <v>51</v>
      </c>
      <c r="E87" s="68">
        <v>8</v>
      </c>
      <c r="F87" s="29"/>
      <c r="G87" s="119">
        <f t="shared" si="7"/>
        <v>0</v>
      </c>
      <c r="H87" s="2"/>
      <c r="I87" s="66"/>
      <c r="J87" s="66"/>
    </row>
    <row r="88" spans="1:10">
      <c r="A88" s="27">
        <v>66</v>
      </c>
      <c r="B88" s="38" t="s">
        <v>136</v>
      </c>
      <c r="C88" s="37" t="s">
        <v>42</v>
      </c>
      <c r="D88" s="37" t="s">
        <v>51</v>
      </c>
      <c r="E88" s="68">
        <v>2</v>
      </c>
      <c r="F88" s="29"/>
      <c r="G88" s="119">
        <f t="shared" si="7"/>
        <v>0</v>
      </c>
      <c r="H88" s="2"/>
      <c r="I88" s="66"/>
      <c r="J88" s="66"/>
    </row>
    <row r="89" spans="1:10" s="61" customFormat="1">
      <c r="A89" s="37">
        <v>67</v>
      </c>
      <c r="B89" s="38" t="s">
        <v>62</v>
      </c>
      <c r="C89" s="37" t="s">
        <v>42</v>
      </c>
      <c r="D89" s="37" t="s">
        <v>51</v>
      </c>
      <c r="E89" s="68">
        <v>58</v>
      </c>
      <c r="F89" s="29"/>
      <c r="G89" s="119">
        <f t="shared" si="7"/>
        <v>0</v>
      </c>
      <c r="H89" s="45"/>
      <c r="I89" s="60"/>
      <c r="J89" s="60"/>
    </row>
    <row r="90" spans="1:10" s="61" customFormat="1">
      <c r="A90" s="27">
        <v>68</v>
      </c>
      <c r="B90" s="38" t="s">
        <v>63</v>
      </c>
      <c r="C90" s="37" t="s">
        <v>42</v>
      </c>
      <c r="D90" s="37" t="s">
        <v>67</v>
      </c>
      <c r="E90" s="68">
        <v>365</v>
      </c>
      <c r="F90" s="29"/>
      <c r="G90" s="119">
        <f t="shared" si="7"/>
        <v>0</v>
      </c>
      <c r="H90" s="45"/>
      <c r="I90" s="60"/>
      <c r="J90" s="60"/>
    </row>
    <row r="91" spans="1:10">
      <c r="A91" s="37">
        <v>69</v>
      </c>
      <c r="B91" s="38" t="s">
        <v>137</v>
      </c>
      <c r="C91" s="37" t="s">
        <v>42</v>
      </c>
      <c r="D91" s="37" t="s">
        <v>51</v>
      </c>
      <c r="E91" s="68">
        <v>1</v>
      </c>
      <c r="F91" s="29"/>
      <c r="G91" s="119">
        <f t="shared" si="7"/>
        <v>0</v>
      </c>
      <c r="H91" s="2"/>
      <c r="I91" s="66"/>
      <c r="J91" s="66"/>
    </row>
    <row r="92" spans="1:10">
      <c r="A92" s="27">
        <v>70</v>
      </c>
      <c r="B92" s="38" t="s">
        <v>138</v>
      </c>
      <c r="C92" s="37" t="s">
        <v>42</v>
      </c>
      <c r="D92" s="37" t="s">
        <v>51</v>
      </c>
      <c r="E92" s="68">
        <v>1</v>
      </c>
      <c r="F92" s="29"/>
      <c r="G92" s="119">
        <f t="shared" si="7"/>
        <v>0</v>
      </c>
      <c r="H92" s="2"/>
      <c r="I92" s="66"/>
      <c r="J92" s="66"/>
    </row>
    <row r="93" spans="1:10">
      <c r="A93" s="37">
        <v>71</v>
      </c>
      <c r="B93" s="38" t="s">
        <v>139</v>
      </c>
      <c r="C93" s="37" t="s">
        <v>42</v>
      </c>
      <c r="D93" s="37" t="s">
        <v>51</v>
      </c>
      <c r="E93" s="68">
        <v>1</v>
      </c>
      <c r="F93" s="29"/>
      <c r="G93" s="119">
        <f t="shared" si="7"/>
        <v>0</v>
      </c>
      <c r="H93" s="2"/>
      <c r="I93" s="66"/>
      <c r="J93" s="66"/>
    </row>
    <row r="94" spans="1:10">
      <c r="A94" s="27">
        <v>72</v>
      </c>
      <c r="B94" s="38" t="s">
        <v>127</v>
      </c>
      <c r="C94" s="37" t="s">
        <v>42</v>
      </c>
      <c r="D94" s="37" t="s">
        <v>66</v>
      </c>
      <c r="E94" s="68">
        <v>2</v>
      </c>
      <c r="F94" s="29"/>
      <c r="G94" s="119">
        <f t="shared" si="7"/>
        <v>0</v>
      </c>
      <c r="H94" s="2"/>
      <c r="I94" s="66"/>
      <c r="J94" s="66"/>
    </row>
    <row r="95" spans="1:10" s="2" customFormat="1" ht="51">
      <c r="A95" s="37">
        <v>73</v>
      </c>
      <c r="B95" s="28" t="s">
        <v>152</v>
      </c>
      <c r="C95" s="70"/>
      <c r="D95" s="27" t="s">
        <v>51</v>
      </c>
      <c r="E95" s="69">
        <v>1</v>
      </c>
      <c r="F95" s="29"/>
      <c r="G95" s="119">
        <f t="shared" si="7"/>
        <v>0</v>
      </c>
      <c r="I95" s="71"/>
      <c r="J95" s="66"/>
    </row>
    <row r="96" spans="1:10" s="2" customFormat="1" ht="38.25">
      <c r="A96" s="27">
        <v>74</v>
      </c>
      <c r="B96" s="28" t="s">
        <v>153</v>
      </c>
      <c r="C96" s="70"/>
      <c r="D96" s="27" t="s">
        <v>51</v>
      </c>
      <c r="E96" s="69">
        <v>1</v>
      </c>
      <c r="F96" s="29"/>
      <c r="G96" s="119">
        <f t="shared" si="7"/>
        <v>0</v>
      </c>
      <c r="H96" s="71"/>
      <c r="I96" s="66"/>
    </row>
    <row r="97" spans="1:7" s="2" customFormat="1" ht="38.25">
      <c r="A97" s="37">
        <v>75</v>
      </c>
      <c r="B97" s="28" t="s">
        <v>154</v>
      </c>
      <c r="C97" s="70"/>
      <c r="D97" s="27" t="s">
        <v>51</v>
      </c>
      <c r="E97" s="69">
        <v>1</v>
      </c>
      <c r="F97" s="29"/>
      <c r="G97" s="119">
        <f t="shared" si="7"/>
        <v>0</v>
      </c>
    </row>
    <row r="98" spans="1:7" s="2" customFormat="1" ht="51">
      <c r="A98" s="27">
        <v>76</v>
      </c>
      <c r="B98" s="28" t="s">
        <v>155</v>
      </c>
      <c r="C98" s="70"/>
      <c r="D98" s="27" t="s">
        <v>51</v>
      </c>
      <c r="E98" s="69">
        <v>1</v>
      </c>
      <c r="F98" s="29"/>
      <c r="G98" s="119">
        <f t="shared" si="7"/>
        <v>0</v>
      </c>
    </row>
    <row r="99" spans="1:7" s="2" customFormat="1" ht="53.25" customHeight="1">
      <c r="A99" s="37">
        <v>77</v>
      </c>
      <c r="B99" s="28" t="s">
        <v>156</v>
      </c>
      <c r="C99" s="70"/>
      <c r="D99" s="27" t="s">
        <v>51</v>
      </c>
      <c r="E99" s="69">
        <v>1</v>
      </c>
      <c r="F99" s="29"/>
      <c r="G99" s="119">
        <f t="shared" si="7"/>
        <v>0</v>
      </c>
    </row>
    <row r="100" spans="1:7">
      <c r="A100" s="196" t="s">
        <v>74</v>
      </c>
      <c r="B100" s="196"/>
      <c r="C100" s="196"/>
      <c r="D100" s="196"/>
      <c r="E100" s="196"/>
      <c r="F100" s="196"/>
      <c r="G100" s="197"/>
    </row>
    <row r="101" spans="1:7">
      <c r="A101" s="121" t="s">
        <v>2</v>
      </c>
      <c r="B101" s="122" t="s">
        <v>1</v>
      </c>
      <c r="C101" s="123" t="s">
        <v>18</v>
      </c>
      <c r="D101" s="124" t="s">
        <v>406</v>
      </c>
      <c r="E101" s="118" t="s">
        <v>273</v>
      </c>
      <c r="F101" s="114" t="s">
        <v>165</v>
      </c>
      <c r="G101" s="114" t="s">
        <v>166</v>
      </c>
    </row>
    <row r="102" spans="1:7" ht="16.5" thickBot="1">
      <c r="A102" s="125" t="s">
        <v>15</v>
      </c>
      <c r="B102" s="126" t="s">
        <v>0</v>
      </c>
      <c r="C102" s="127"/>
      <c r="D102" s="128"/>
      <c r="E102" s="115"/>
      <c r="F102" s="116"/>
      <c r="G102" s="119">
        <f t="shared" ref="G102:G114" si="8">E102*F102</f>
        <v>0</v>
      </c>
    </row>
    <row r="103" spans="1:7">
      <c r="A103" s="132">
        <v>1</v>
      </c>
      <c r="B103" s="133" t="s">
        <v>75</v>
      </c>
      <c r="C103" s="134" t="s">
        <v>76</v>
      </c>
      <c r="D103" s="134" t="s">
        <v>76</v>
      </c>
      <c r="E103" s="135">
        <v>2</v>
      </c>
      <c r="F103" s="116"/>
      <c r="G103" s="119">
        <f t="shared" si="8"/>
        <v>0</v>
      </c>
    </row>
    <row r="104" spans="1:7">
      <c r="A104" s="132">
        <v>2</v>
      </c>
      <c r="B104" s="133" t="s">
        <v>77</v>
      </c>
      <c r="C104" s="134" t="s">
        <v>78</v>
      </c>
      <c r="D104" s="134" t="s">
        <v>78</v>
      </c>
      <c r="E104" s="135">
        <v>4</v>
      </c>
      <c r="F104" s="116"/>
      <c r="G104" s="119">
        <f t="shared" si="8"/>
        <v>0</v>
      </c>
    </row>
    <row r="105" spans="1:7">
      <c r="A105" s="132">
        <v>3</v>
      </c>
      <c r="B105" s="133" t="s">
        <v>19</v>
      </c>
      <c r="C105" s="134" t="s">
        <v>78</v>
      </c>
      <c r="D105" s="134" t="s">
        <v>78</v>
      </c>
      <c r="E105" s="135">
        <v>7</v>
      </c>
      <c r="F105" s="116"/>
      <c r="G105" s="119">
        <f t="shared" si="8"/>
        <v>0</v>
      </c>
    </row>
    <row r="106" spans="1:7">
      <c r="A106" s="132">
        <v>4</v>
      </c>
      <c r="B106" s="133" t="s">
        <v>79</v>
      </c>
      <c r="C106" s="134" t="s">
        <v>80</v>
      </c>
      <c r="D106" s="134" t="s">
        <v>80</v>
      </c>
      <c r="E106" s="135">
        <v>2</v>
      </c>
      <c r="F106" s="116"/>
      <c r="G106" s="119">
        <f t="shared" si="8"/>
        <v>0</v>
      </c>
    </row>
    <row r="107" spans="1:7" ht="16.5" thickBot="1">
      <c r="A107" s="136"/>
      <c r="B107" s="137"/>
      <c r="C107" s="138"/>
      <c r="D107" s="139"/>
      <c r="E107" s="140"/>
      <c r="F107" s="116"/>
      <c r="G107" s="119">
        <f t="shared" si="8"/>
        <v>0</v>
      </c>
    </row>
    <row r="108" spans="1:7" ht="16.5" thickBot="1">
      <c r="A108" s="141" t="s">
        <v>16</v>
      </c>
      <c r="B108" s="120" t="s">
        <v>81</v>
      </c>
      <c r="C108" s="142"/>
      <c r="D108" s="142"/>
      <c r="E108" s="140"/>
      <c r="F108" s="116"/>
      <c r="G108" s="116"/>
    </row>
    <row r="109" spans="1:7">
      <c r="A109" s="143">
        <v>5</v>
      </c>
      <c r="B109" s="144" t="s">
        <v>82</v>
      </c>
      <c r="C109" s="145" t="s">
        <v>5</v>
      </c>
      <c r="D109" s="145" t="s">
        <v>5</v>
      </c>
      <c r="E109" s="146">
        <v>21</v>
      </c>
      <c r="F109" s="116"/>
      <c r="G109" s="119">
        <f t="shared" si="8"/>
        <v>0</v>
      </c>
    </row>
    <row r="110" spans="1:7">
      <c r="A110" s="143">
        <v>6</v>
      </c>
      <c r="B110" s="144" t="s">
        <v>83</v>
      </c>
      <c r="C110" s="145" t="s">
        <v>5</v>
      </c>
      <c r="D110" s="145" t="s">
        <v>5</v>
      </c>
      <c r="E110" s="146">
        <v>18</v>
      </c>
      <c r="F110" s="116"/>
      <c r="G110" s="119">
        <f t="shared" si="8"/>
        <v>0</v>
      </c>
    </row>
    <row r="111" spans="1:7">
      <c r="A111" s="143">
        <v>7</v>
      </c>
      <c r="B111" s="144" t="s">
        <v>84</v>
      </c>
      <c r="C111" s="145" t="s">
        <v>5</v>
      </c>
      <c r="D111" s="145" t="s">
        <v>5</v>
      </c>
      <c r="E111" s="146">
        <v>45</v>
      </c>
      <c r="F111" s="116"/>
      <c r="G111" s="119">
        <f t="shared" si="8"/>
        <v>0</v>
      </c>
    </row>
    <row r="112" spans="1:7">
      <c r="A112" s="143">
        <v>8</v>
      </c>
      <c r="B112" s="133" t="s">
        <v>20</v>
      </c>
      <c r="C112" s="134" t="s">
        <v>5</v>
      </c>
      <c r="D112" s="134" t="s">
        <v>5</v>
      </c>
      <c r="E112" s="135">
        <v>3</v>
      </c>
      <c r="F112" s="116"/>
      <c r="G112" s="119">
        <f t="shared" si="8"/>
        <v>0</v>
      </c>
    </row>
    <row r="113" spans="1:7">
      <c r="A113" s="143">
        <v>9</v>
      </c>
      <c r="B113" s="133" t="s">
        <v>85</v>
      </c>
      <c r="C113" s="134" t="s">
        <v>32</v>
      </c>
      <c r="D113" s="134" t="s">
        <v>32</v>
      </c>
      <c r="E113" s="135">
        <v>15</v>
      </c>
      <c r="F113" s="116"/>
      <c r="G113" s="119">
        <f t="shared" si="8"/>
        <v>0</v>
      </c>
    </row>
    <row r="114" spans="1:7">
      <c r="A114" s="143">
        <v>10</v>
      </c>
      <c r="B114" s="133" t="s">
        <v>86</v>
      </c>
      <c r="C114" s="134" t="s">
        <v>5</v>
      </c>
      <c r="D114" s="134" t="s">
        <v>5</v>
      </c>
      <c r="E114" s="135">
        <v>3</v>
      </c>
      <c r="F114" s="116"/>
      <c r="G114" s="119">
        <f t="shared" si="8"/>
        <v>0</v>
      </c>
    </row>
    <row r="115" spans="1:7" ht="16.5" thickBot="1">
      <c r="A115" s="147"/>
      <c r="B115" s="148"/>
      <c r="C115" s="149"/>
      <c r="D115" s="139"/>
      <c r="E115" s="140"/>
      <c r="F115" s="116"/>
      <c r="G115" s="116"/>
    </row>
    <row r="116" spans="1:7" ht="16.5" thickBot="1">
      <c r="A116" s="141" t="s">
        <v>87</v>
      </c>
      <c r="B116" s="129" t="s">
        <v>3</v>
      </c>
      <c r="C116" s="150"/>
      <c r="D116" s="151"/>
      <c r="E116" s="140"/>
      <c r="F116" s="116"/>
      <c r="G116" s="116"/>
    </row>
    <row r="117" spans="1:7">
      <c r="A117" s="152">
        <v>11</v>
      </c>
      <c r="B117" s="153" t="s">
        <v>88</v>
      </c>
      <c r="C117" s="134" t="s">
        <v>21</v>
      </c>
      <c r="D117" s="134" t="s">
        <v>21</v>
      </c>
      <c r="E117" s="135">
        <v>8</v>
      </c>
      <c r="F117" s="116"/>
      <c r="G117" s="119">
        <f t="shared" ref="G117:G127" si="9">E117*F117</f>
        <v>0</v>
      </c>
    </row>
    <row r="118" spans="1:7">
      <c r="A118" s="152">
        <v>12</v>
      </c>
      <c r="B118" s="153" t="s">
        <v>89</v>
      </c>
      <c r="C118" s="134" t="s">
        <v>90</v>
      </c>
      <c r="D118" s="134" t="s">
        <v>90</v>
      </c>
      <c r="E118" s="135">
        <v>3</v>
      </c>
      <c r="F118" s="116"/>
      <c r="G118" s="119">
        <f t="shared" si="9"/>
        <v>0</v>
      </c>
    </row>
    <row r="119" spans="1:7">
      <c r="A119" s="152">
        <v>13</v>
      </c>
      <c r="B119" s="153" t="s">
        <v>91</v>
      </c>
      <c r="C119" s="134" t="s">
        <v>21</v>
      </c>
      <c r="D119" s="134" t="s">
        <v>21</v>
      </c>
      <c r="E119" s="135">
        <v>16</v>
      </c>
      <c r="F119" s="116"/>
      <c r="G119" s="119">
        <f t="shared" si="9"/>
        <v>0</v>
      </c>
    </row>
    <row r="120" spans="1:7">
      <c r="A120" s="152" t="s">
        <v>120</v>
      </c>
      <c r="B120" s="153" t="s">
        <v>119</v>
      </c>
      <c r="C120" s="134" t="s">
        <v>21</v>
      </c>
      <c r="D120" s="134" t="s">
        <v>21</v>
      </c>
      <c r="E120" s="135">
        <v>1</v>
      </c>
      <c r="F120" s="116"/>
      <c r="G120" s="119">
        <f t="shared" si="9"/>
        <v>0</v>
      </c>
    </row>
    <row r="121" spans="1:7">
      <c r="A121" s="152">
        <v>14</v>
      </c>
      <c r="B121" s="153" t="s">
        <v>37</v>
      </c>
      <c r="C121" s="134" t="s">
        <v>21</v>
      </c>
      <c r="D121" s="134" t="s">
        <v>21</v>
      </c>
      <c r="E121" s="135">
        <v>7</v>
      </c>
      <c r="F121" s="116"/>
      <c r="G121" s="119">
        <f t="shared" si="9"/>
        <v>0</v>
      </c>
    </row>
    <row r="122" spans="1:7">
      <c r="A122" s="152">
        <v>15</v>
      </c>
      <c r="B122" s="153" t="s">
        <v>92</v>
      </c>
      <c r="C122" s="134" t="s">
        <v>21</v>
      </c>
      <c r="D122" s="134" t="s">
        <v>21</v>
      </c>
      <c r="E122" s="135">
        <v>2</v>
      </c>
      <c r="F122" s="116"/>
      <c r="G122" s="119">
        <f t="shared" si="9"/>
        <v>0</v>
      </c>
    </row>
    <row r="123" spans="1:7">
      <c r="A123" s="152">
        <v>16</v>
      </c>
      <c r="B123" s="153" t="s">
        <v>93</v>
      </c>
      <c r="C123" s="134" t="s">
        <v>21</v>
      </c>
      <c r="D123" s="134" t="s">
        <v>21</v>
      </c>
      <c r="E123" s="135">
        <v>8</v>
      </c>
      <c r="F123" s="116"/>
      <c r="G123" s="119">
        <f t="shared" si="9"/>
        <v>0</v>
      </c>
    </row>
    <row r="124" spans="1:7">
      <c r="A124" s="152">
        <v>17</v>
      </c>
      <c r="B124" s="153" t="s">
        <v>94</v>
      </c>
      <c r="C124" s="134" t="s">
        <v>21</v>
      </c>
      <c r="D124" s="134" t="s">
        <v>21</v>
      </c>
      <c r="E124" s="135">
        <v>11</v>
      </c>
      <c r="F124" s="116"/>
      <c r="G124" s="119">
        <f t="shared" si="9"/>
        <v>0</v>
      </c>
    </row>
    <row r="125" spans="1:7">
      <c r="A125" s="152">
        <v>18</v>
      </c>
      <c r="B125" s="153" t="s">
        <v>95</v>
      </c>
      <c r="C125" s="134" t="s">
        <v>21</v>
      </c>
      <c r="D125" s="134" t="s">
        <v>21</v>
      </c>
      <c r="E125" s="135">
        <v>12</v>
      </c>
      <c r="F125" s="116"/>
      <c r="G125" s="119">
        <f t="shared" si="9"/>
        <v>0</v>
      </c>
    </row>
    <row r="126" spans="1:7">
      <c r="A126" s="152">
        <v>19</v>
      </c>
      <c r="B126" s="153" t="s">
        <v>96</v>
      </c>
      <c r="C126" s="134" t="s">
        <v>21</v>
      </c>
      <c r="D126" s="134" t="s">
        <v>21</v>
      </c>
      <c r="E126" s="135">
        <v>5</v>
      </c>
      <c r="F126" s="116"/>
      <c r="G126" s="119">
        <f t="shared" si="9"/>
        <v>0</v>
      </c>
    </row>
    <row r="127" spans="1:7">
      <c r="A127" s="152">
        <v>20</v>
      </c>
      <c r="B127" s="153" t="s">
        <v>36</v>
      </c>
      <c r="C127" s="134" t="s">
        <v>21</v>
      </c>
      <c r="D127" s="134" t="s">
        <v>21</v>
      </c>
      <c r="E127" s="135">
        <v>3</v>
      </c>
      <c r="F127" s="116"/>
      <c r="G127" s="119">
        <f t="shared" si="9"/>
        <v>0</v>
      </c>
    </row>
    <row r="128" spans="1:7" ht="16.5" thickBot="1">
      <c r="A128" s="136"/>
      <c r="B128" s="154"/>
      <c r="C128" s="149"/>
      <c r="D128" s="155"/>
      <c r="E128" s="140"/>
      <c r="F128" s="116"/>
      <c r="G128" s="116"/>
    </row>
    <row r="129" spans="1:7" ht="27" thickBot="1">
      <c r="A129" s="141" t="s">
        <v>97</v>
      </c>
      <c r="B129" s="130" t="s">
        <v>12</v>
      </c>
      <c r="C129" s="150"/>
      <c r="D129" s="151"/>
      <c r="E129" s="140"/>
      <c r="F129" s="116"/>
      <c r="G129" s="116"/>
    </row>
    <row r="130" spans="1:7">
      <c r="A130" s="152">
        <v>21</v>
      </c>
      <c r="B130" s="153" t="s">
        <v>6</v>
      </c>
      <c r="C130" s="134" t="s">
        <v>7</v>
      </c>
      <c r="D130" s="134" t="s">
        <v>7</v>
      </c>
      <c r="E130" s="135">
        <v>129</v>
      </c>
      <c r="F130" s="116"/>
      <c r="G130" s="119">
        <f t="shared" ref="G130:G135" si="10">E130*F130</f>
        <v>0</v>
      </c>
    </row>
    <row r="131" spans="1:7">
      <c r="A131" s="152">
        <v>22</v>
      </c>
      <c r="B131" s="133" t="s">
        <v>22</v>
      </c>
      <c r="C131" s="134" t="s">
        <v>23</v>
      </c>
      <c r="D131" s="134" t="s">
        <v>23</v>
      </c>
      <c r="E131" s="135">
        <v>62</v>
      </c>
      <c r="F131" s="116"/>
      <c r="G131" s="119">
        <f t="shared" si="10"/>
        <v>0</v>
      </c>
    </row>
    <row r="132" spans="1:7">
      <c r="A132" s="152">
        <v>23</v>
      </c>
      <c r="B132" s="133" t="s">
        <v>8</v>
      </c>
      <c r="C132" s="134" t="s">
        <v>7</v>
      </c>
      <c r="D132" s="134" t="s">
        <v>7</v>
      </c>
      <c r="E132" s="135">
        <v>79</v>
      </c>
      <c r="F132" s="116"/>
      <c r="G132" s="119">
        <f t="shared" si="10"/>
        <v>0</v>
      </c>
    </row>
    <row r="133" spans="1:7">
      <c r="A133" s="152">
        <v>24</v>
      </c>
      <c r="B133" s="133" t="s">
        <v>24</v>
      </c>
      <c r="C133" s="134" t="s">
        <v>4</v>
      </c>
      <c r="D133" s="134" t="s">
        <v>4</v>
      </c>
      <c r="E133" s="135">
        <v>63</v>
      </c>
      <c r="F133" s="116"/>
      <c r="G133" s="119">
        <f t="shared" si="10"/>
        <v>0</v>
      </c>
    </row>
    <row r="134" spans="1:7">
      <c r="A134" s="152">
        <v>25</v>
      </c>
      <c r="B134" s="133" t="s">
        <v>25</v>
      </c>
      <c r="C134" s="134" t="s">
        <v>7</v>
      </c>
      <c r="D134" s="134" t="s">
        <v>7</v>
      </c>
      <c r="E134" s="135">
        <v>44</v>
      </c>
      <c r="F134" s="116"/>
      <c r="G134" s="119">
        <f t="shared" si="10"/>
        <v>0</v>
      </c>
    </row>
    <row r="135" spans="1:7">
      <c r="A135" s="152">
        <v>26</v>
      </c>
      <c r="B135" s="133" t="s">
        <v>26</v>
      </c>
      <c r="C135" s="134" t="s">
        <v>7</v>
      </c>
      <c r="D135" s="134" t="s">
        <v>7</v>
      </c>
      <c r="E135" s="135">
        <v>34</v>
      </c>
      <c r="F135" s="116"/>
      <c r="G135" s="119">
        <f t="shared" si="10"/>
        <v>0</v>
      </c>
    </row>
    <row r="136" spans="1:7" ht="16.5" thickBot="1">
      <c r="A136" s="136"/>
      <c r="B136" s="137"/>
      <c r="C136" s="156"/>
      <c r="D136" s="155"/>
      <c r="E136" s="140"/>
      <c r="F136" s="116"/>
      <c r="G136" s="116"/>
    </row>
    <row r="137" spans="1:7" ht="16.5" thickBot="1">
      <c r="A137" s="141" t="s">
        <v>17</v>
      </c>
      <c r="B137" s="130" t="s">
        <v>98</v>
      </c>
      <c r="C137" s="157"/>
      <c r="D137" s="151"/>
      <c r="E137" s="140"/>
      <c r="F137" s="116"/>
      <c r="G137" s="116"/>
    </row>
    <row r="138" spans="1:7">
      <c r="A138" s="152">
        <v>27</v>
      </c>
      <c r="B138" s="133" t="s">
        <v>99</v>
      </c>
      <c r="C138" s="134" t="s">
        <v>5</v>
      </c>
      <c r="D138" s="134" t="s">
        <v>5</v>
      </c>
      <c r="E138" s="158">
        <v>56</v>
      </c>
      <c r="F138" s="116"/>
      <c r="G138" s="119">
        <f t="shared" ref="G138:G139" si="11">E138*F138</f>
        <v>0</v>
      </c>
    </row>
    <row r="139" spans="1:7">
      <c r="A139" s="152">
        <v>28</v>
      </c>
      <c r="B139" s="133" t="s">
        <v>100</v>
      </c>
      <c r="C139" s="134" t="s">
        <v>5</v>
      </c>
      <c r="D139" s="134" t="s">
        <v>5</v>
      </c>
      <c r="E139" s="158">
        <v>830</v>
      </c>
      <c r="F139" s="116"/>
      <c r="G139" s="119">
        <f t="shared" si="11"/>
        <v>0</v>
      </c>
    </row>
    <row r="140" spans="1:7" ht="16.5" thickBot="1">
      <c r="A140" s="159"/>
      <c r="B140" s="160"/>
      <c r="C140" s="161"/>
      <c r="D140" s="162"/>
      <c r="E140" s="140"/>
      <c r="F140" s="116"/>
      <c r="G140" s="116"/>
    </row>
    <row r="141" spans="1:7" ht="16.5" thickBot="1">
      <c r="A141" s="141" t="s">
        <v>31</v>
      </c>
      <c r="B141" s="130" t="s">
        <v>13</v>
      </c>
      <c r="C141" s="157"/>
      <c r="D141" s="151"/>
      <c r="E141" s="140"/>
      <c r="F141" s="116"/>
      <c r="G141" s="116"/>
    </row>
    <row r="142" spans="1:7">
      <c r="A142" s="163">
        <v>29</v>
      </c>
      <c r="B142" s="164" t="s">
        <v>28</v>
      </c>
      <c r="C142" s="165" t="s">
        <v>10</v>
      </c>
      <c r="D142" s="165" t="s">
        <v>10</v>
      </c>
      <c r="E142" s="166">
        <v>6</v>
      </c>
      <c r="F142" s="116"/>
      <c r="G142" s="119">
        <f t="shared" ref="G142:G154" si="12">E142*F142</f>
        <v>0</v>
      </c>
    </row>
    <row r="143" spans="1:7">
      <c r="A143" s="152">
        <v>30</v>
      </c>
      <c r="B143" s="133" t="s">
        <v>27</v>
      </c>
      <c r="C143" s="134" t="s">
        <v>5</v>
      </c>
      <c r="D143" s="134" t="s">
        <v>5</v>
      </c>
      <c r="E143" s="158">
        <v>44</v>
      </c>
      <c r="F143" s="116"/>
      <c r="G143" s="119">
        <f t="shared" si="12"/>
        <v>0</v>
      </c>
    </row>
    <row r="144" spans="1:7">
      <c r="A144" s="152">
        <v>31</v>
      </c>
      <c r="B144" s="153" t="s">
        <v>29</v>
      </c>
      <c r="C144" s="134" t="s">
        <v>11</v>
      </c>
      <c r="D144" s="134" t="s">
        <v>11</v>
      </c>
      <c r="E144" s="135">
        <v>5</v>
      </c>
      <c r="F144" s="116"/>
      <c r="G144" s="119">
        <f t="shared" si="12"/>
        <v>0</v>
      </c>
    </row>
    <row r="145" spans="1:7">
      <c r="A145" s="152">
        <v>32</v>
      </c>
      <c r="B145" s="153" t="s">
        <v>101</v>
      </c>
      <c r="C145" s="134" t="s">
        <v>10</v>
      </c>
      <c r="D145" s="134" t="s">
        <v>10</v>
      </c>
      <c r="E145" s="135">
        <v>4</v>
      </c>
      <c r="F145" s="116"/>
      <c r="G145" s="119">
        <f t="shared" si="12"/>
        <v>0</v>
      </c>
    </row>
    <row r="146" spans="1:7" ht="16.5" thickBot="1">
      <c r="A146" s="152">
        <v>33</v>
      </c>
      <c r="B146" s="167" t="s">
        <v>30</v>
      </c>
      <c r="C146" s="168" t="s">
        <v>11</v>
      </c>
      <c r="D146" s="168" t="s">
        <v>11</v>
      </c>
      <c r="E146" s="169">
        <v>27</v>
      </c>
      <c r="F146" s="116"/>
      <c r="G146" s="119">
        <f t="shared" si="12"/>
        <v>0</v>
      </c>
    </row>
    <row r="147" spans="1:7">
      <c r="A147" s="152">
        <v>34</v>
      </c>
      <c r="B147" s="170" t="s">
        <v>102</v>
      </c>
      <c r="C147" s="165" t="s">
        <v>5</v>
      </c>
      <c r="D147" s="165" t="s">
        <v>5</v>
      </c>
      <c r="E147" s="171">
        <v>3</v>
      </c>
      <c r="F147" s="116"/>
      <c r="G147" s="119">
        <f t="shared" si="12"/>
        <v>0</v>
      </c>
    </row>
    <row r="148" spans="1:7">
      <c r="A148" s="152">
        <v>35</v>
      </c>
      <c r="B148" s="133" t="s">
        <v>103</v>
      </c>
      <c r="C148" s="134" t="s">
        <v>11</v>
      </c>
      <c r="D148" s="134" t="s">
        <v>11</v>
      </c>
      <c r="E148" s="135">
        <v>3</v>
      </c>
      <c r="F148" s="116"/>
      <c r="G148" s="119">
        <f t="shared" si="12"/>
        <v>0</v>
      </c>
    </row>
    <row r="149" spans="1:7">
      <c r="A149" s="152">
        <v>36</v>
      </c>
      <c r="B149" s="133" t="s">
        <v>104</v>
      </c>
      <c r="C149" s="134" t="s">
        <v>5</v>
      </c>
      <c r="D149" s="134" t="s">
        <v>5</v>
      </c>
      <c r="E149" s="158">
        <v>4</v>
      </c>
      <c r="F149" s="116"/>
      <c r="G149" s="119">
        <f t="shared" si="12"/>
        <v>0</v>
      </c>
    </row>
    <row r="150" spans="1:7">
      <c r="A150" s="152">
        <v>37</v>
      </c>
      <c r="B150" s="133" t="s">
        <v>105</v>
      </c>
      <c r="C150" s="134" t="s">
        <v>7</v>
      </c>
      <c r="D150" s="134" t="s">
        <v>7</v>
      </c>
      <c r="E150" s="135">
        <v>32</v>
      </c>
      <c r="F150" s="116"/>
      <c r="G150" s="119">
        <f t="shared" si="12"/>
        <v>0</v>
      </c>
    </row>
    <row r="151" spans="1:7">
      <c r="A151" s="152">
        <v>38</v>
      </c>
      <c r="B151" s="133" t="s">
        <v>106</v>
      </c>
      <c r="C151" s="134" t="s">
        <v>7</v>
      </c>
      <c r="D151" s="134" t="s">
        <v>7</v>
      </c>
      <c r="E151" s="135">
        <v>48</v>
      </c>
      <c r="F151" s="116"/>
      <c r="G151" s="119">
        <f t="shared" si="12"/>
        <v>0</v>
      </c>
    </row>
    <row r="152" spans="1:7">
      <c r="A152" s="152">
        <v>39</v>
      </c>
      <c r="B152" s="133" t="s">
        <v>107</v>
      </c>
      <c r="C152" s="134" t="s">
        <v>11</v>
      </c>
      <c r="D152" s="134" t="s">
        <v>11</v>
      </c>
      <c r="E152" s="135">
        <v>20</v>
      </c>
      <c r="F152" s="116"/>
      <c r="G152" s="119">
        <f t="shared" si="12"/>
        <v>0</v>
      </c>
    </row>
    <row r="153" spans="1:7">
      <c r="A153" s="152">
        <v>40</v>
      </c>
      <c r="B153" s="133" t="s">
        <v>108</v>
      </c>
      <c r="C153" s="172" t="s">
        <v>5</v>
      </c>
      <c r="D153" s="172" t="s">
        <v>5</v>
      </c>
      <c r="E153" s="135">
        <v>12</v>
      </c>
      <c r="F153" s="116"/>
      <c r="G153" s="119">
        <f t="shared" si="12"/>
        <v>0</v>
      </c>
    </row>
    <row r="154" spans="1:7">
      <c r="A154" s="152">
        <v>41</v>
      </c>
      <c r="B154" s="133" t="s">
        <v>109</v>
      </c>
      <c r="C154" s="172" t="s">
        <v>11</v>
      </c>
      <c r="D154" s="172" t="s">
        <v>11</v>
      </c>
      <c r="E154" s="135">
        <v>11</v>
      </c>
      <c r="F154" s="116"/>
      <c r="G154" s="119">
        <f t="shared" si="12"/>
        <v>0</v>
      </c>
    </row>
    <row r="155" spans="1:7" ht="16.5" thickBot="1">
      <c r="A155" s="159"/>
      <c r="B155" s="160"/>
      <c r="C155" s="161"/>
      <c r="D155" s="162"/>
      <c r="E155" s="140"/>
      <c r="F155" s="116"/>
      <c r="G155" s="116"/>
    </row>
    <row r="156" spans="1:7" ht="16.5" thickBot="1">
      <c r="A156" s="141" t="s">
        <v>33</v>
      </c>
      <c r="B156" s="129" t="s">
        <v>14</v>
      </c>
      <c r="C156" s="157"/>
      <c r="D156" s="151"/>
      <c r="E156" s="140"/>
      <c r="F156" s="116"/>
      <c r="G156" s="116"/>
    </row>
    <row r="157" spans="1:7">
      <c r="A157" s="163">
        <v>42</v>
      </c>
      <c r="B157" s="164" t="s">
        <v>9</v>
      </c>
      <c r="C157" s="173" t="s">
        <v>110</v>
      </c>
      <c r="D157" s="166"/>
      <c r="E157" s="166">
        <v>20</v>
      </c>
      <c r="F157" s="116"/>
      <c r="G157" s="119">
        <f t="shared" ref="G157" si="13">E157*F157</f>
        <v>0</v>
      </c>
    </row>
    <row r="158" spans="1:7" ht="16.5" thickBot="1">
      <c r="A158" s="159"/>
      <c r="B158" s="160"/>
      <c r="C158" s="161"/>
      <c r="D158" s="162"/>
      <c r="E158" s="162"/>
      <c r="F158" s="116"/>
      <c r="G158" s="116"/>
    </row>
    <row r="159" spans="1:7" ht="16.5" thickBot="1">
      <c r="A159" s="141" t="s">
        <v>34</v>
      </c>
      <c r="B159" s="129" t="s">
        <v>35</v>
      </c>
      <c r="C159" s="157"/>
      <c r="D159" s="151"/>
      <c r="E159" s="151"/>
      <c r="F159" s="116"/>
      <c r="G159" s="116"/>
    </row>
    <row r="160" spans="1:7">
      <c r="A160" s="174">
        <v>43</v>
      </c>
      <c r="B160" s="153" t="s">
        <v>111</v>
      </c>
      <c r="C160" s="175" t="s">
        <v>112</v>
      </c>
      <c r="D160" s="146"/>
      <c r="E160" s="146">
        <v>104</v>
      </c>
      <c r="F160" s="116"/>
      <c r="G160" s="119">
        <f t="shared" ref="G160:G161" si="14">E160*F160</f>
        <v>0</v>
      </c>
    </row>
    <row r="161" spans="1:7">
      <c r="A161" s="152">
        <v>44</v>
      </c>
      <c r="B161" s="153" t="s">
        <v>113</v>
      </c>
      <c r="C161" s="176" t="s">
        <v>112</v>
      </c>
      <c r="D161" s="135"/>
      <c r="E161" s="135">
        <v>47</v>
      </c>
      <c r="F161" s="116"/>
      <c r="G161" s="119">
        <f t="shared" si="14"/>
        <v>0</v>
      </c>
    </row>
    <row r="162" spans="1:7">
      <c r="B162" s="194" t="s">
        <v>407</v>
      </c>
      <c r="C162" s="194"/>
      <c r="D162" s="194"/>
      <c r="E162" s="195"/>
      <c r="F162" s="117"/>
      <c r="G162" s="131">
        <f>SUM(G10:G161)</f>
        <v>0</v>
      </c>
    </row>
    <row r="163" spans="1:7">
      <c r="B163" s="198" t="s">
        <v>408</v>
      </c>
      <c r="C163" s="198"/>
      <c r="D163" s="198"/>
      <c r="E163" s="199"/>
      <c r="F163" s="117"/>
      <c r="G163" s="131">
        <f>G162*0.2</f>
        <v>0</v>
      </c>
    </row>
    <row r="164" spans="1:7">
      <c r="B164" s="194" t="s">
        <v>409</v>
      </c>
      <c r="C164" s="194"/>
      <c r="D164" s="194"/>
      <c r="E164" s="195"/>
      <c r="F164" s="117"/>
      <c r="G164" s="131">
        <f>G162+G163</f>
        <v>0</v>
      </c>
    </row>
    <row r="165" spans="1:7">
      <c r="B165" s="180"/>
      <c r="C165" s="180"/>
      <c r="D165" s="180"/>
      <c r="E165" s="180"/>
      <c r="F165" s="179"/>
      <c r="G165" s="181"/>
    </row>
    <row r="166" spans="1:7">
      <c r="B166" s="72"/>
      <c r="D166" s="177"/>
      <c r="E166" s="178"/>
      <c r="F166" s="179"/>
      <c r="G166" s="179"/>
    </row>
  </sheetData>
  <mergeCells count="24">
    <mergeCell ref="A9:G9"/>
    <mergeCell ref="A18:G18"/>
    <mergeCell ref="A31:F31"/>
    <mergeCell ref="A1:G1"/>
    <mergeCell ref="B164:E164"/>
    <mergeCell ref="A100:G100"/>
    <mergeCell ref="B162:E162"/>
    <mergeCell ref="B163:E163"/>
    <mergeCell ref="A83:F83"/>
    <mergeCell ref="A2:G2"/>
    <mergeCell ref="A3:G3"/>
    <mergeCell ref="B46:G46"/>
    <mergeCell ref="B55:G55"/>
    <mergeCell ref="A4:G4"/>
    <mergeCell ref="A5:G5"/>
    <mergeCell ref="B8:G8"/>
    <mergeCell ref="B56:G56"/>
    <mergeCell ref="B67:G67"/>
    <mergeCell ref="B84:G84"/>
    <mergeCell ref="B32:G32"/>
    <mergeCell ref="B42:G42"/>
    <mergeCell ref="A41:F41"/>
    <mergeCell ref="A45:F45"/>
    <mergeCell ref="A54:F54"/>
  </mergeCells>
  <printOptions horizontalCentered="1"/>
  <pageMargins left="0.78740157480314965" right="0.39370078740157483" top="0.39370078740157483" bottom="0.39370078740157483" header="0.51181102362204722" footer="0.51181102362204722"/>
  <pageSetup paperSize="9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9"/>
  <sheetViews>
    <sheetView topLeftCell="A19" workbookViewId="0">
      <selection activeCell="A24" sqref="A24:F26"/>
    </sheetView>
  </sheetViews>
  <sheetFormatPr defaultColWidth="8.85546875" defaultRowHeight="15.75"/>
  <cols>
    <col min="1" max="1" width="8.85546875" style="1"/>
    <col min="2" max="2" width="32" style="1" customWidth="1"/>
    <col min="3" max="5" width="8.85546875" style="1"/>
    <col min="6" max="6" width="14.28515625" style="1" customWidth="1"/>
    <col min="7" max="16384" width="8.85546875" style="1"/>
  </cols>
  <sheetData>
    <row r="1" spans="1:6" ht="81.75" customHeight="1">
      <c r="A1" s="212" t="s">
        <v>401</v>
      </c>
      <c r="B1" s="212"/>
      <c r="C1" s="212"/>
      <c r="D1" s="212"/>
      <c r="E1" s="212"/>
      <c r="F1" s="212"/>
    </row>
    <row r="2" spans="1:6">
      <c r="A2" s="214" t="s">
        <v>402</v>
      </c>
      <c r="B2" s="214"/>
      <c r="C2" s="214"/>
      <c r="D2" s="214"/>
      <c r="E2" s="214"/>
      <c r="F2" s="214"/>
    </row>
    <row r="3" spans="1:6">
      <c r="A3" s="213" t="s">
        <v>393</v>
      </c>
      <c r="B3" s="213"/>
      <c r="C3" s="213"/>
      <c r="D3" s="213"/>
      <c r="E3" s="213"/>
      <c r="F3" s="213"/>
    </row>
    <row r="4" spans="1:6">
      <c r="A4" s="74"/>
      <c r="C4" s="73"/>
      <c r="D4" s="74"/>
    </row>
    <row r="5" spans="1:6">
      <c r="A5" s="75" t="s">
        <v>188</v>
      </c>
      <c r="B5" s="75" t="s">
        <v>189</v>
      </c>
      <c r="C5" s="75" t="s">
        <v>190</v>
      </c>
      <c r="D5" s="75" t="s">
        <v>191</v>
      </c>
      <c r="E5" s="75" t="s">
        <v>165</v>
      </c>
      <c r="F5" s="75" t="s">
        <v>192</v>
      </c>
    </row>
    <row r="6" spans="1:6" ht="31.5">
      <c r="A6" s="76">
        <v>1</v>
      </c>
      <c r="B6" s="77" t="s">
        <v>193</v>
      </c>
      <c r="C6" s="76" t="s">
        <v>194</v>
      </c>
      <c r="D6" s="78">
        <v>30</v>
      </c>
      <c r="E6" s="79"/>
      <c r="F6" s="79">
        <f>D6*E6</f>
        <v>0</v>
      </c>
    </row>
    <row r="7" spans="1:6" ht="31.5">
      <c r="A7" s="76">
        <v>2</v>
      </c>
      <c r="B7" s="77" t="s">
        <v>195</v>
      </c>
      <c r="C7" s="76" t="s">
        <v>194</v>
      </c>
      <c r="D7" s="78">
        <v>900</v>
      </c>
      <c r="E7" s="79"/>
      <c r="F7" s="79">
        <f t="shared" ref="F7:F23" si="0">D7*E7</f>
        <v>0</v>
      </c>
    </row>
    <row r="8" spans="1:6" ht="31.5">
      <c r="A8" s="76">
        <v>3</v>
      </c>
      <c r="B8" s="77" t="s">
        <v>196</v>
      </c>
      <c r="C8" s="76" t="s">
        <v>197</v>
      </c>
      <c r="D8" s="78">
        <v>22</v>
      </c>
      <c r="E8" s="79"/>
      <c r="F8" s="79">
        <f t="shared" si="0"/>
        <v>0</v>
      </c>
    </row>
    <row r="9" spans="1:6" ht="47.25">
      <c r="A9" s="76">
        <v>4</v>
      </c>
      <c r="B9" s="77" t="s">
        <v>198</v>
      </c>
      <c r="C9" s="76" t="s">
        <v>197</v>
      </c>
      <c r="D9" s="78">
        <v>18</v>
      </c>
      <c r="E9" s="79"/>
      <c r="F9" s="79">
        <f t="shared" si="0"/>
        <v>0</v>
      </c>
    </row>
    <row r="10" spans="1:6" ht="47.25">
      <c r="A10" s="76">
        <v>5</v>
      </c>
      <c r="B10" s="77" t="s">
        <v>199</v>
      </c>
      <c r="C10" s="76" t="s">
        <v>197</v>
      </c>
      <c r="D10" s="78">
        <v>40</v>
      </c>
      <c r="E10" s="79"/>
      <c r="F10" s="79">
        <f t="shared" si="0"/>
        <v>0</v>
      </c>
    </row>
    <row r="11" spans="1:6" ht="31.5">
      <c r="A11" s="76">
        <v>6</v>
      </c>
      <c r="B11" s="77" t="s">
        <v>200</v>
      </c>
      <c r="C11" s="76" t="s">
        <v>197</v>
      </c>
      <c r="D11" s="78">
        <v>29</v>
      </c>
      <c r="E11" s="79"/>
      <c r="F11" s="79">
        <f t="shared" si="0"/>
        <v>0</v>
      </c>
    </row>
    <row r="12" spans="1:6" ht="31.5">
      <c r="A12" s="76">
        <v>7</v>
      </c>
      <c r="B12" s="77" t="s">
        <v>201</v>
      </c>
      <c r="C12" s="76" t="s">
        <v>197</v>
      </c>
      <c r="D12" s="78">
        <v>29</v>
      </c>
      <c r="E12" s="79"/>
      <c r="F12" s="79">
        <f t="shared" si="0"/>
        <v>0</v>
      </c>
    </row>
    <row r="13" spans="1:6" ht="31.5">
      <c r="A13" s="76">
        <v>8</v>
      </c>
      <c r="B13" s="77" t="s">
        <v>202</v>
      </c>
      <c r="C13" s="76" t="s">
        <v>197</v>
      </c>
      <c r="D13" s="78">
        <v>2</v>
      </c>
      <c r="E13" s="79"/>
      <c r="F13" s="79">
        <f t="shared" si="0"/>
        <v>0</v>
      </c>
    </row>
    <row r="14" spans="1:6" ht="31.5">
      <c r="A14" s="76">
        <v>9</v>
      </c>
      <c r="B14" s="77" t="s">
        <v>203</v>
      </c>
      <c r="C14" s="76" t="s">
        <v>197</v>
      </c>
      <c r="D14" s="78">
        <v>2</v>
      </c>
      <c r="E14" s="79"/>
      <c r="F14" s="79">
        <f t="shared" si="0"/>
        <v>0</v>
      </c>
    </row>
    <row r="15" spans="1:6" ht="31.5">
      <c r="A15" s="76">
        <v>10</v>
      </c>
      <c r="B15" s="77" t="s">
        <v>204</v>
      </c>
      <c r="C15" s="76" t="s">
        <v>51</v>
      </c>
      <c r="D15" s="78">
        <v>22</v>
      </c>
      <c r="E15" s="79"/>
      <c r="F15" s="79">
        <f t="shared" si="0"/>
        <v>0</v>
      </c>
    </row>
    <row r="16" spans="1:6" ht="31.5">
      <c r="A16" s="76">
        <v>11</v>
      </c>
      <c r="B16" s="77" t="s">
        <v>205</v>
      </c>
      <c r="C16" s="76" t="s">
        <v>194</v>
      </c>
      <c r="D16" s="78">
        <v>40</v>
      </c>
      <c r="E16" s="79"/>
      <c r="F16" s="79">
        <f t="shared" si="0"/>
        <v>0</v>
      </c>
    </row>
    <row r="17" spans="1:6" ht="31.5">
      <c r="A17" s="76">
        <v>12</v>
      </c>
      <c r="B17" s="77" t="s">
        <v>206</v>
      </c>
      <c r="C17" s="76" t="s">
        <v>194</v>
      </c>
      <c r="D17" s="78">
        <v>700</v>
      </c>
      <c r="E17" s="79"/>
      <c r="F17" s="79">
        <f t="shared" si="0"/>
        <v>0</v>
      </c>
    </row>
    <row r="18" spans="1:6" ht="31.5">
      <c r="A18" s="76">
        <v>13</v>
      </c>
      <c r="B18" s="77" t="s">
        <v>207</v>
      </c>
      <c r="C18" s="76" t="s">
        <v>194</v>
      </c>
      <c r="D18" s="78">
        <v>700</v>
      </c>
      <c r="E18" s="79"/>
      <c r="F18" s="79">
        <f t="shared" si="0"/>
        <v>0</v>
      </c>
    </row>
    <row r="19" spans="1:6" ht="31.5">
      <c r="A19" s="76">
        <v>14</v>
      </c>
      <c r="B19" s="77" t="s">
        <v>208</v>
      </c>
      <c r="C19" s="76" t="s">
        <v>197</v>
      </c>
      <c r="D19" s="78">
        <v>13</v>
      </c>
      <c r="E19" s="79"/>
      <c r="F19" s="79">
        <f t="shared" si="0"/>
        <v>0</v>
      </c>
    </row>
    <row r="20" spans="1:6">
      <c r="A20" s="76">
        <v>15</v>
      </c>
      <c r="B20" s="77" t="s">
        <v>209</v>
      </c>
      <c r="C20" s="76" t="s">
        <v>194</v>
      </c>
      <c r="D20" s="78">
        <v>620</v>
      </c>
      <c r="E20" s="79"/>
      <c r="F20" s="79">
        <f t="shared" si="0"/>
        <v>0</v>
      </c>
    </row>
    <row r="21" spans="1:6" ht="31.5">
      <c r="A21" s="76">
        <v>16</v>
      </c>
      <c r="B21" s="77" t="s">
        <v>210</v>
      </c>
      <c r="C21" s="76" t="s">
        <v>197</v>
      </c>
      <c r="D21" s="78">
        <v>1</v>
      </c>
      <c r="E21" s="80"/>
      <c r="F21" s="79">
        <f t="shared" si="0"/>
        <v>0</v>
      </c>
    </row>
    <row r="22" spans="1:6" ht="31.5">
      <c r="A22" s="76">
        <v>17</v>
      </c>
      <c r="B22" s="77" t="s">
        <v>211</v>
      </c>
      <c r="C22" s="76" t="s">
        <v>197</v>
      </c>
      <c r="D22" s="78">
        <v>20</v>
      </c>
      <c r="E22" s="79"/>
      <c r="F22" s="79">
        <f t="shared" si="0"/>
        <v>0</v>
      </c>
    </row>
    <row r="23" spans="1:6" ht="47.25">
      <c r="A23" s="76">
        <v>18</v>
      </c>
      <c r="B23" s="77" t="s">
        <v>212</v>
      </c>
      <c r="C23" s="76" t="s">
        <v>197</v>
      </c>
      <c r="D23" s="78">
        <v>10</v>
      </c>
      <c r="E23" s="79"/>
      <c r="F23" s="79">
        <f t="shared" si="0"/>
        <v>0</v>
      </c>
    </row>
    <row r="24" spans="1:6">
      <c r="A24" s="194" t="s">
        <v>407</v>
      </c>
      <c r="B24" s="194"/>
      <c r="C24" s="194"/>
      <c r="D24" s="195"/>
      <c r="E24" s="117"/>
      <c r="F24" s="131">
        <f>SUM(F6:F23)</f>
        <v>0</v>
      </c>
    </row>
    <row r="25" spans="1:6">
      <c r="A25" s="198" t="s">
        <v>408</v>
      </c>
      <c r="B25" s="198"/>
      <c r="C25" s="198"/>
      <c r="D25" s="199"/>
      <c r="E25" s="117"/>
      <c r="F25" s="131">
        <f>F24*0.2</f>
        <v>0</v>
      </c>
    </row>
    <row r="26" spans="1:6">
      <c r="A26" s="194" t="s">
        <v>409</v>
      </c>
      <c r="B26" s="194"/>
      <c r="C26" s="194"/>
      <c r="D26" s="195"/>
      <c r="E26" s="117"/>
      <c r="F26" s="131">
        <f>F24+F25</f>
        <v>0</v>
      </c>
    </row>
    <row r="27" spans="1:6">
      <c r="A27" s="74"/>
      <c r="C27" s="73"/>
      <c r="D27" s="74"/>
      <c r="F27" s="8"/>
    </row>
    <row r="28" spans="1:6">
      <c r="A28" s="74"/>
      <c r="B28" s="81"/>
      <c r="C28" s="73"/>
      <c r="D28" s="74"/>
    </row>
    <row r="29" spans="1:6">
      <c r="A29" s="74"/>
      <c r="C29" s="73"/>
      <c r="D29" s="74"/>
    </row>
  </sheetData>
  <mergeCells count="6">
    <mergeCell ref="A24:D24"/>
    <mergeCell ref="A25:D25"/>
    <mergeCell ref="A26:D26"/>
    <mergeCell ref="A1:F1"/>
    <mergeCell ref="A3:F3"/>
    <mergeCell ref="A2:F2"/>
  </mergeCells>
  <pageMargins left="0.7" right="0.7" top="0.75" bottom="0.75" header="0.3" footer="0.3"/>
  <pageSetup paperSize="9" orientation="portrait" horizontalDpi="0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topLeftCell="A28" workbookViewId="0">
      <selection activeCell="F33" sqref="F33"/>
    </sheetView>
  </sheetViews>
  <sheetFormatPr defaultColWidth="8.85546875" defaultRowHeight="12.75"/>
  <cols>
    <col min="1" max="1" width="3.85546875" style="9" bestFit="1" customWidth="1"/>
    <col min="2" max="2" width="40.140625" style="9" customWidth="1"/>
    <col min="3" max="3" width="6.140625" style="9" bestFit="1" customWidth="1"/>
    <col min="4" max="4" width="8.85546875" style="9"/>
    <col min="5" max="5" width="9.42578125" style="9" bestFit="1" customWidth="1"/>
    <col min="6" max="6" width="17.5703125" style="9" bestFit="1" customWidth="1"/>
    <col min="7" max="16384" width="8.85546875" style="9"/>
  </cols>
  <sheetData>
    <row r="1" spans="1:6" s="82" customFormat="1" ht="87" customHeight="1">
      <c r="A1" s="215" t="s">
        <v>403</v>
      </c>
      <c r="B1" s="215"/>
      <c r="C1" s="215"/>
      <c r="D1" s="215"/>
      <c r="E1" s="215"/>
      <c r="F1" s="215"/>
    </row>
    <row r="2" spans="1:6" s="82" customFormat="1" ht="15.75">
      <c r="A2" s="216" t="s">
        <v>404</v>
      </c>
      <c r="B2" s="216"/>
      <c r="C2" s="216"/>
      <c r="D2" s="216"/>
      <c r="E2" s="83"/>
      <c r="F2" s="84"/>
    </row>
    <row r="3" spans="1:6" s="85" customFormat="1" ht="18.75">
      <c r="A3" s="217" t="s">
        <v>394</v>
      </c>
      <c r="B3" s="217"/>
      <c r="C3" s="217"/>
      <c r="D3" s="217"/>
      <c r="E3" s="217"/>
      <c r="F3" s="217"/>
    </row>
    <row r="4" spans="1:6" s="90" customFormat="1" ht="31.5">
      <c r="A4" s="86" t="s">
        <v>2</v>
      </c>
      <c r="B4" s="87" t="s">
        <v>272</v>
      </c>
      <c r="C4" s="87" t="s">
        <v>270</v>
      </c>
      <c r="D4" s="88" t="s">
        <v>273</v>
      </c>
      <c r="E4" s="89" t="s">
        <v>274</v>
      </c>
      <c r="F4" s="89" t="s">
        <v>267</v>
      </c>
    </row>
    <row r="5" spans="1:6" s="90" customFormat="1" ht="15.75">
      <c r="A5" s="91"/>
      <c r="B5" s="92" t="s">
        <v>275</v>
      </c>
      <c r="C5" s="93"/>
      <c r="D5" s="94"/>
      <c r="E5" s="95"/>
      <c r="F5" s="96"/>
    </row>
    <row r="6" spans="1:6" s="90" customFormat="1" ht="15.75">
      <c r="A6" s="91" t="s">
        <v>276</v>
      </c>
      <c r="B6" s="97" t="s">
        <v>277</v>
      </c>
      <c r="C6" s="93" t="s">
        <v>252</v>
      </c>
      <c r="D6" s="94">
        <v>16</v>
      </c>
      <c r="E6" s="95"/>
      <c r="F6" s="98">
        <f>D6*E6</f>
        <v>0</v>
      </c>
    </row>
    <row r="7" spans="1:6" s="90" customFormat="1" ht="31.5">
      <c r="A7" s="91" t="s">
        <v>278</v>
      </c>
      <c r="B7" s="97" t="s">
        <v>279</v>
      </c>
      <c r="C7" s="93" t="s">
        <v>49</v>
      </c>
      <c r="D7" s="94">
        <v>1.6</v>
      </c>
      <c r="E7" s="95"/>
      <c r="F7" s="98">
        <f t="shared" ref="F7:F31" si="0">D7*E7</f>
        <v>0</v>
      </c>
    </row>
    <row r="8" spans="1:6" s="90" customFormat="1" ht="31.5">
      <c r="A8" s="91" t="s">
        <v>280</v>
      </c>
      <c r="B8" s="97" t="s">
        <v>281</v>
      </c>
      <c r="C8" s="93" t="s">
        <v>49</v>
      </c>
      <c r="D8" s="94">
        <v>6.5</v>
      </c>
      <c r="E8" s="95"/>
      <c r="F8" s="98">
        <f t="shared" si="0"/>
        <v>0</v>
      </c>
    </row>
    <row r="9" spans="1:6" s="90" customFormat="1" ht="47.25">
      <c r="A9" s="91" t="s">
        <v>282</v>
      </c>
      <c r="B9" s="97" t="s">
        <v>283</v>
      </c>
      <c r="C9" s="93" t="s">
        <v>49</v>
      </c>
      <c r="D9" s="94">
        <v>300</v>
      </c>
      <c r="E9" s="95"/>
      <c r="F9" s="98">
        <f t="shared" si="0"/>
        <v>0</v>
      </c>
    </row>
    <row r="10" spans="1:6" s="90" customFormat="1" ht="52.5" customHeight="1">
      <c r="A10" s="91" t="s">
        <v>284</v>
      </c>
      <c r="B10" s="97" t="s">
        <v>285</v>
      </c>
      <c r="C10" s="93" t="s">
        <v>49</v>
      </c>
      <c r="D10" s="94">
        <v>90</v>
      </c>
      <c r="E10" s="95"/>
      <c r="F10" s="98">
        <f t="shared" si="0"/>
        <v>0</v>
      </c>
    </row>
    <row r="11" spans="1:6" s="90" customFormat="1" ht="31.5">
      <c r="A11" s="91" t="s">
        <v>286</v>
      </c>
      <c r="B11" s="97" t="s">
        <v>287</v>
      </c>
      <c r="C11" s="93" t="s">
        <v>49</v>
      </c>
      <c r="D11" s="94">
        <v>90</v>
      </c>
      <c r="E11" s="95"/>
      <c r="F11" s="98">
        <f t="shared" si="0"/>
        <v>0</v>
      </c>
    </row>
    <row r="12" spans="1:6" s="90" customFormat="1" ht="31.5">
      <c r="A12" s="91" t="s">
        <v>288</v>
      </c>
      <c r="B12" s="99" t="s">
        <v>289</v>
      </c>
      <c r="C12" s="100" t="s">
        <v>49</v>
      </c>
      <c r="D12" s="94">
        <v>45</v>
      </c>
      <c r="E12" s="95"/>
      <c r="F12" s="98">
        <f t="shared" si="0"/>
        <v>0</v>
      </c>
    </row>
    <row r="13" spans="1:6" s="90" customFormat="1" ht="31.5">
      <c r="A13" s="91" t="s">
        <v>291</v>
      </c>
      <c r="B13" s="99" t="s">
        <v>290</v>
      </c>
      <c r="C13" s="100" t="s">
        <v>49</v>
      </c>
      <c r="D13" s="94">
        <v>300</v>
      </c>
      <c r="E13" s="95"/>
      <c r="F13" s="98">
        <f t="shared" si="0"/>
        <v>0</v>
      </c>
    </row>
    <row r="14" spans="1:6" s="90" customFormat="1" ht="78.75">
      <c r="A14" s="91" t="s">
        <v>293</v>
      </c>
      <c r="B14" s="101" t="s">
        <v>383</v>
      </c>
      <c r="C14" s="100" t="s">
        <v>252</v>
      </c>
      <c r="D14" s="94">
        <v>300</v>
      </c>
      <c r="E14" s="95"/>
      <c r="F14" s="98">
        <f t="shared" si="0"/>
        <v>0</v>
      </c>
    </row>
    <row r="15" spans="1:6" s="90" customFormat="1" ht="47.25">
      <c r="A15" s="91" t="s">
        <v>295</v>
      </c>
      <c r="B15" s="101" t="s">
        <v>382</v>
      </c>
      <c r="C15" s="100" t="s">
        <v>292</v>
      </c>
      <c r="D15" s="94">
        <v>265</v>
      </c>
      <c r="E15" s="95"/>
      <c r="F15" s="98">
        <f t="shared" si="0"/>
        <v>0</v>
      </c>
    </row>
    <row r="16" spans="1:6" s="90" customFormat="1" ht="47.25">
      <c r="A16" s="91" t="s">
        <v>297</v>
      </c>
      <c r="B16" s="97" t="s">
        <v>294</v>
      </c>
      <c r="C16" s="93" t="s">
        <v>66</v>
      </c>
      <c r="D16" s="94">
        <v>1</v>
      </c>
      <c r="E16" s="95"/>
      <c r="F16" s="98">
        <f t="shared" si="0"/>
        <v>0</v>
      </c>
    </row>
    <row r="17" spans="1:6" s="90" customFormat="1" ht="47.25">
      <c r="A17" s="91" t="s">
        <v>299</v>
      </c>
      <c r="B17" s="97" t="s">
        <v>296</v>
      </c>
      <c r="C17" s="93" t="s">
        <v>66</v>
      </c>
      <c r="D17" s="94">
        <v>1</v>
      </c>
      <c r="E17" s="95"/>
      <c r="F17" s="98">
        <f t="shared" si="0"/>
        <v>0</v>
      </c>
    </row>
    <row r="18" spans="1:6" s="90" customFormat="1" ht="47.25">
      <c r="A18" s="91" t="s">
        <v>301</v>
      </c>
      <c r="B18" s="97" t="s">
        <v>298</v>
      </c>
      <c r="C18" s="93" t="s">
        <v>66</v>
      </c>
      <c r="D18" s="94">
        <v>2</v>
      </c>
      <c r="E18" s="95"/>
      <c r="F18" s="98">
        <f t="shared" si="0"/>
        <v>0</v>
      </c>
    </row>
    <row r="19" spans="1:6" s="90" customFormat="1" ht="47.25">
      <c r="A19" s="91" t="s">
        <v>302</v>
      </c>
      <c r="B19" s="97" t="s">
        <v>300</v>
      </c>
      <c r="C19" s="93" t="s">
        <v>66</v>
      </c>
      <c r="D19" s="94">
        <v>1</v>
      </c>
      <c r="E19" s="95"/>
      <c r="F19" s="98">
        <f t="shared" si="0"/>
        <v>0</v>
      </c>
    </row>
    <row r="20" spans="1:6" s="90" customFormat="1" ht="78.75">
      <c r="A20" s="91" t="s">
        <v>303</v>
      </c>
      <c r="B20" s="101" t="s">
        <v>384</v>
      </c>
      <c r="C20" s="100" t="s">
        <v>66</v>
      </c>
      <c r="D20" s="94">
        <v>1</v>
      </c>
      <c r="E20" s="95"/>
      <c r="F20" s="98">
        <f t="shared" si="0"/>
        <v>0</v>
      </c>
    </row>
    <row r="21" spans="1:6" s="90" customFormat="1" ht="78.75">
      <c r="A21" s="91" t="s">
        <v>304</v>
      </c>
      <c r="B21" s="101" t="s">
        <v>385</v>
      </c>
      <c r="C21" s="100" t="s">
        <v>66</v>
      </c>
      <c r="D21" s="94">
        <v>1</v>
      </c>
      <c r="E21" s="95"/>
      <c r="F21" s="98">
        <f t="shared" si="0"/>
        <v>0</v>
      </c>
    </row>
    <row r="22" spans="1:6" s="90" customFormat="1" ht="78.75">
      <c r="A22" s="91" t="s">
        <v>305</v>
      </c>
      <c r="B22" s="97" t="s">
        <v>386</v>
      </c>
      <c r="C22" s="93" t="s">
        <v>66</v>
      </c>
      <c r="D22" s="94">
        <v>2</v>
      </c>
      <c r="E22" s="95"/>
      <c r="F22" s="98">
        <f t="shared" si="0"/>
        <v>0</v>
      </c>
    </row>
    <row r="23" spans="1:6" s="90" customFormat="1" ht="78.75">
      <c r="A23" s="91" t="s">
        <v>306</v>
      </c>
      <c r="B23" s="97" t="s">
        <v>387</v>
      </c>
      <c r="C23" s="93" t="s">
        <v>66</v>
      </c>
      <c r="D23" s="94">
        <v>1</v>
      </c>
      <c r="E23" s="95"/>
      <c r="F23" s="98">
        <f t="shared" si="0"/>
        <v>0</v>
      </c>
    </row>
    <row r="24" spans="1:6" s="90" customFormat="1" ht="78.75">
      <c r="A24" s="91" t="s">
        <v>307</v>
      </c>
      <c r="B24" s="97" t="s">
        <v>388</v>
      </c>
      <c r="C24" s="93" t="s">
        <v>66</v>
      </c>
      <c r="D24" s="94">
        <v>1</v>
      </c>
      <c r="E24" s="95"/>
      <c r="F24" s="98">
        <f t="shared" si="0"/>
        <v>0</v>
      </c>
    </row>
    <row r="25" spans="1:6" s="90" customFormat="1" ht="78.75">
      <c r="A25" s="91" t="s">
        <v>308</v>
      </c>
      <c r="B25" s="97" t="s">
        <v>387</v>
      </c>
      <c r="C25" s="93" t="s">
        <v>66</v>
      </c>
      <c r="D25" s="94">
        <v>2</v>
      </c>
      <c r="E25" s="95"/>
      <c r="F25" s="98">
        <f t="shared" si="0"/>
        <v>0</v>
      </c>
    </row>
    <row r="26" spans="1:6" s="90" customFormat="1" ht="78.75">
      <c r="A26" s="91" t="s">
        <v>309</v>
      </c>
      <c r="B26" s="97" t="s">
        <v>389</v>
      </c>
      <c r="C26" s="93" t="s">
        <v>66</v>
      </c>
      <c r="D26" s="94">
        <v>1</v>
      </c>
      <c r="E26" s="95"/>
      <c r="F26" s="98">
        <f t="shared" si="0"/>
        <v>0</v>
      </c>
    </row>
    <row r="27" spans="1:6" s="90" customFormat="1" ht="78.75">
      <c r="A27" s="91" t="s">
        <v>310</v>
      </c>
      <c r="B27" s="97" t="s">
        <v>390</v>
      </c>
      <c r="C27" s="93" t="s">
        <v>66</v>
      </c>
      <c r="D27" s="94">
        <v>1</v>
      </c>
      <c r="E27" s="95"/>
      <c r="F27" s="98">
        <f t="shared" si="0"/>
        <v>0</v>
      </c>
    </row>
    <row r="28" spans="1:6" s="90" customFormat="1" ht="78.75">
      <c r="A28" s="91" t="s">
        <v>312</v>
      </c>
      <c r="B28" s="97" t="s">
        <v>391</v>
      </c>
      <c r="C28" s="93" t="s">
        <v>66</v>
      </c>
      <c r="D28" s="94">
        <v>1</v>
      </c>
      <c r="E28" s="95"/>
      <c r="F28" s="98">
        <f t="shared" si="0"/>
        <v>0</v>
      </c>
    </row>
    <row r="29" spans="1:6" s="90" customFormat="1" ht="31.5">
      <c r="A29" s="91" t="s">
        <v>314</v>
      </c>
      <c r="B29" s="97" t="s">
        <v>311</v>
      </c>
      <c r="C29" s="93" t="s">
        <v>66</v>
      </c>
      <c r="D29" s="94">
        <v>3</v>
      </c>
      <c r="E29" s="95"/>
      <c r="F29" s="98">
        <f t="shared" si="0"/>
        <v>0</v>
      </c>
    </row>
    <row r="30" spans="1:6" s="90" customFormat="1" ht="47.25">
      <c r="A30" s="91" t="s">
        <v>380</v>
      </c>
      <c r="B30" s="97" t="s">
        <v>313</v>
      </c>
      <c r="C30" s="93" t="s">
        <v>49</v>
      </c>
      <c r="D30" s="94">
        <v>25</v>
      </c>
      <c r="E30" s="95"/>
      <c r="F30" s="98">
        <f t="shared" si="0"/>
        <v>0</v>
      </c>
    </row>
    <row r="31" spans="1:6" s="90" customFormat="1" ht="47.25">
      <c r="A31" s="91" t="s">
        <v>381</v>
      </c>
      <c r="B31" s="101" t="s">
        <v>315</v>
      </c>
      <c r="C31" s="100" t="s">
        <v>66</v>
      </c>
      <c r="D31" s="94">
        <v>12</v>
      </c>
      <c r="E31" s="95"/>
      <c r="F31" s="98">
        <f t="shared" si="0"/>
        <v>0</v>
      </c>
    </row>
    <row r="32" spans="1:6" s="90" customFormat="1" ht="15.75">
      <c r="A32" s="194" t="s">
        <v>407</v>
      </c>
      <c r="B32" s="194"/>
      <c r="C32" s="194"/>
      <c r="D32" s="195"/>
      <c r="E32" s="117"/>
      <c r="F32" s="131">
        <f>SUM(F6:F31)</f>
        <v>0</v>
      </c>
    </row>
    <row r="33" spans="1:6" ht="15.75">
      <c r="A33" s="198" t="s">
        <v>408</v>
      </c>
      <c r="B33" s="198"/>
      <c r="C33" s="198"/>
      <c r="D33" s="199"/>
      <c r="E33" s="117"/>
      <c r="F33" s="131">
        <f>F32*0.2</f>
        <v>0</v>
      </c>
    </row>
    <row r="34" spans="1:6" ht="15.75">
      <c r="A34" s="194" t="s">
        <v>409</v>
      </c>
      <c r="B34" s="194"/>
      <c r="C34" s="194"/>
      <c r="D34" s="195"/>
      <c r="E34" s="117"/>
      <c r="F34" s="131">
        <f>F32+F33</f>
        <v>0</v>
      </c>
    </row>
  </sheetData>
  <mergeCells count="6">
    <mergeCell ref="A33:D33"/>
    <mergeCell ref="A34:D34"/>
    <mergeCell ref="A1:F1"/>
    <mergeCell ref="A2:D2"/>
    <mergeCell ref="A3:F3"/>
    <mergeCell ref="A32:D32"/>
  </mergeCells>
  <pageMargins left="0.7" right="0.7" top="0.75" bottom="0.75" header="0.3" footer="0.3"/>
  <pageSetup paperSize="9" orientation="portrait" horizontalDpi="0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5"/>
  <sheetViews>
    <sheetView view="pageBreakPreview" topLeftCell="A73" zoomScaleNormal="100" zoomScaleSheetLayoutView="100" workbookViewId="0">
      <selection activeCell="E16" sqref="E16"/>
    </sheetView>
  </sheetViews>
  <sheetFormatPr defaultColWidth="9.140625" defaultRowHeight="15.75"/>
  <cols>
    <col min="1" max="1" width="5.42578125" style="102" customWidth="1"/>
    <col min="2" max="2" width="47.85546875" style="102" customWidth="1"/>
    <col min="3" max="3" width="7.28515625" style="102" customWidth="1"/>
    <col min="4" max="4" width="6.7109375" style="102" customWidth="1"/>
    <col min="5" max="5" width="10.7109375" style="102" customWidth="1"/>
    <col min="6" max="6" width="12.42578125" style="102" customWidth="1"/>
    <col min="7" max="7" width="9.140625" style="102"/>
    <col min="8" max="8" width="9.7109375" style="102" bestFit="1" customWidth="1"/>
    <col min="9" max="16384" width="9.140625" style="102"/>
  </cols>
  <sheetData>
    <row r="1" spans="1:6" ht="70.5" customHeight="1">
      <c r="A1" s="233" t="s">
        <v>412</v>
      </c>
      <c r="B1" s="234"/>
      <c r="C1" s="234"/>
      <c r="D1" s="234"/>
      <c r="E1" s="234"/>
      <c r="F1" s="235"/>
    </row>
    <row r="2" spans="1:6" ht="18.75" customHeight="1">
      <c r="A2" s="236" t="s">
        <v>343</v>
      </c>
      <c r="B2" s="237"/>
      <c r="C2" s="237"/>
      <c r="D2" s="237"/>
      <c r="E2" s="237"/>
      <c r="F2" s="238"/>
    </row>
    <row r="3" spans="1:6" ht="16.5" customHeight="1">
      <c r="A3" s="239" t="s">
        <v>392</v>
      </c>
      <c r="B3" s="240"/>
      <c r="C3" s="240"/>
      <c r="D3" s="240"/>
      <c r="E3" s="241"/>
      <c r="F3" s="242"/>
    </row>
    <row r="4" spans="1:6" s="103" customFormat="1">
      <c r="A4" s="243"/>
      <c r="B4" s="244"/>
      <c r="C4" s="244"/>
      <c r="D4" s="245"/>
      <c r="E4" s="246"/>
      <c r="F4" s="247"/>
    </row>
    <row r="5" spans="1:6" s="103" customFormat="1">
      <c r="A5" s="75" t="s">
        <v>2</v>
      </c>
      <c r="B5" s="75" t="s">
        <v>271</v>
      </c>
      <c r="C5" s="75" t="s">
        <v>270</v>
      </c>
      <c r="D5" s="75" t="s">
        <v>269</v>
      </c>
      <c r="E5" s="75" t="s">
        <v>268</v>
      </c>
      <c r="F5" s="75" t="s">
        <v>267</v>
      </c>
    </row>
    <row r="6" spans="1:6" s="103" customFormat="1">
      <c r="A6" s="248"/>
      <c r="B6" s="249" t="s">
        <v>266</v>
      </c>
      <c r="C6" s="250"/>
      <c r="D6" s="250"/>
      <c r="E6" s="250"/>
      <c r="F6" s="251"/>
    </row>
    <row r="7" spans="1:6" s="104" customFormat="1">
      <c r="A7" s="252">
        <v>1</v>
      </c>
      <c r="B7" s="253" t="s">
        <v>265</v>
      </c>
      <c r="C7" s="254" t="s">
        <v>66</v>
      </c>
      <c r="D7" s="255">
        <v>466</v>
      </c>
      <c r="E7" s="256"/>
      <c r="F7" s="257">
        <f>D7*E7</f>
        <v>0</v>
      </c>
    </row>
    <row r="8" spans="1:6" s="103" customFormat="1">
      <c r="A8" s="252">
        <v>2</v>
      </c>
      <c r="B8" s="253" t="s">
        <v>264</v>
      </c>
      <c r="C8" s="254" t="s">
        <v>66</v>
      </c>
      <c r="D8" s="254">
        <v>339</v>
      </c>
      <c r="E8" s="256"/>
      <c r="F8" s="257">
        <f t="shared" ref="F8:F71" si="0">D8*E8</f>
        <v>0</v>
      </c>
    </row>
    <row r="9" spans="1:6" s="103" customFormat="1">
      <c r="A9" s="252">
        <v>3</v>
      </c>
      <c r="B9" s="253" t="s">
        <v>263</v>
      </c>
      <c r="C9" s="254" t="s">
        <v>66</v>
      </c>
      <c r="D9" s="254">
        <v>127</v>
      </c>
      <c r="E9" s="256"/>
      <c r="F9" s="257">
        <f t="shared" si="0"/>
        <v>0</v>
      </c>
    </row>
    <row r="10" spans="1:6" s="103" customFormat="1">
      <c r="A10" s="252">
        <v>4</v>
      </c>
      <c r="B10" s="253" t="s">
        <v>262</v>
      </c>
      <c r="C10" s="254" t="s">
        <v>66</v>
      </c>
      <c r="D10" s="254">
        <v>33</v>
      </c>
      <c r="E10" s="256"/>
      <c r="F10" s="257">
        <f t="shared" si="0"/>
        <v>0</v>
      </c>
    </row>
    <row r="11" spans="1:6" s="103" customFormat="1">
      <c r="A11" s="252">
        <v>5</v>
      </c>
      <c r="B11" s="253" t="s">
        <v>261</v>
      </c>
      <c r="C11" s="254" t="s">
        <v>66</v>
      </c>
      <c r="D11" s="254">
        <v>2</v>
      </c>
      <c r="E11" s="256"/>
      <c r="F11" s="257">
        <f t="shared" si="0"/>
        <v>0</v>
      </c>
    </row>
    <row r="12" spans="1:6" s="103" customFormat="1">
      <c r="A12" s="252">
        <v>6</v>
      </c>
      <c r="B12" s="256" t="s">
        <v>260</v>
      </c>
      <c r="C12" s="254" t="s">
        <v>66</v>
      </c>
      <c r="D12" s="254">
        <v>2</v>
      </c>
      <c r="E12" s="256"/>
      <c r="F12" s="257">
        <f t="shared" si="0"/>
        <v>0</v>
      </c>
    </row>
    <row r="13" spans="1:6" s="103" customFormat="1">
      <c r="A13" s="252">
        <v>7</v>
      </c>
      <c r="B13" s="256" t="s">
        <v>344</v>
      </c>
      <c r="C13" s="254" t="s">
        <v>66</v>
      </c>
      <c r="D13" s="254">
        <v>4</v>
      </c>
      <c r="E13" s="256"/>
      <c r="F13" s="257">
        <f t="shared" si="0"/>
        <v>0</v>
      </c>
    </row>
    <row r="14" spans="1:6" s="103" customFormat="1">
      <c r="A14" s="252">
        <v>8</v>
      </c>
      <c r="B14" s="256" t="s">
        <v>259</v>
      </c>
      <c r="C14" s="254" t="s">
        <v>66</v>
      </c>
      <c r="D14" s="254">
        <v>8</v>
      </c>
      <c r="E14" s="256"/>
      <c r="F14" s="257">
        <f t="shared" si="0"/>
        <v>0</v>
      </c>
    </row>
    <row r="15" spans="1:6" s="103" customFormat="1">
      <c r="A15" s="252">
        <v>9</v>
      </c>
      <c r="B15" s="256" t="s">
        <v>345</v>
      </c>
      <c r="C15" s="254" t="s">
        <v>66</v>
      </c>
      <c r="D15" s="254">
        <v>5</v>
      </c>
      <c r="E15" s="256"/>
      <c r="F15" s="257">
        <f t="shared" si="0"/>
        <v>0</v>
      </c>
    </row>
    <row r="16" spans="1:6" s="103" customFormat="1">
      <c r="A16" s="252">
        <v>10</v>
      </c>
      <c r="B16" s="256" t="s">
        <v>346</v>
      </c>
      <c r="C16" s="254" t="s">
        <v>66</v>
      </c>
      <c r="D16" s="254">
        <v>1</v>
      </c>
      <c r="E16" s="256"/>
      <c r="F16" s="257">
        <f t="shared" si="0"/>
        <v>0</v>
      </c>
    </row>
    <row r="17" spans="1:6" s="103" customFormat="1" ht="31.5">
      <c r="A17" s="252">
        <v>11</v>
      </c>
      <c r="B17" s="258" t="s">
        <v>347</v>
      </c>
      <c r="C17" s="254" t="s">
        <v>66</v>
      </c>
      <c r="D17" s="254">
        <v>1</v>
      </c>
      <c r="E17" s="256"/>
      <c r="F17" s="257">
        <f t="shared" si="0"/>
        <v>0</v>
      </c>
    </row>
    <row r="18" spans="1:6" s="103" customFormat="1">
      <c r="A18" s="252">
        <v>12</v>
      </c>
      <c r="B18" s="253" t="s">
        <v>348</v>
      </c>
      <c r="C18" s="254" t="s">
        <v>66</v>
      </c>
      <c r="D18" s="254">
        <v>1</v>
      </c>
      <c r="E18" s="256"/>
      <c r="F18" s="257">
        <f t="shared" si="0"/>
        <v>0</v>
      </c>
    </row>
    <row r="19" spans="1:6" s="103" customFormat="1">
      <c r="A19" s="252">
        <v>13</v>
      </c>
      <c r="B19" s="253" t="s">
        <v>258</v>
      </c>
      <c r="C19" s="254" t="s">
        <v>66</v>
      </c>
      <c r="D19" s="254">
        <v>14</v>
      </c>
      <c r="E19" s="256"/>
      <c r="F19" s="257">
        <f t="shared" si="0"/>
        <v>0</v>
      </c>
    </row>
    <row r="20" spans="1:6" s="103" customFormat="1" ht="31.5">
      <c r="A20" s="252">
        <v>14</v>
      </c>
      <c r="B20" s="259" t="s">
        <v>349</v>
      </c>
      <c r="C20" s="254" t="s">
        <v>66</v>
      </c>
      <c r="D20" s="254">
        <v>8</v>
      </c>
      <c r="E20" s="256"/>
      <c r="F20" s="257">
        <f t="shared" si="0"/>
        <v>0</v>
      </c>
    </row>
    <row r="21" spans="1:6" s="103" customFormat="1">
      <c r="A21" s="252">
        <v>15</v>
      </c>
      <c r="B21" s="253" t="s">
        <v>257</v>
      </c>
      <c r="C21" s="254" t="s">
        <v>66</v>
      </c>
      <c r="D21" s="254">
        <v>400</v>
      </c>
      <c r="E21" s="256"/>
      <c r="F21" s="257">
        <f t="shared" si="0"/>
        <v>0</v>
      </c>
    </row>
    <row r="22" spans="1:6" s="103" customFormat="1">
      <c r="A22" s="252">
        <v>16</v>
      </c>
      <c r="B22" s="253" t="s">
        <v>256</v>
      </c>
      <c r="C22" s="254" t="s">
        <v>66</v>
      </c>
      <c r="D22" s="254">
        <v>120</v>
      </c>
      <c r="E22" s="256"/>
      <c r="F22" s="257">
        <f t="shared" si="0"/>
        <v>0</v>
      </c>
    </row>
    <row r="23" spans="1:6" s="103" customFormat="1">
      <c r="A23" s="252">
        <v>17</v>
      </c>
      <c r="B23" s="253" t="s">
        <v>255</v>
      </c>
      <c r="C23" s="254" t="s">
        <v>252</v>
      </c>
      <c r="D23" s="254">
        <v>1500</v>
      </c>
      <c r="E23" s="256"/>
      <c r="F23" s="257">
        <f t="shared" si="0"/>
        <v>0</v>
      </c>
    </row>
    <row r="24" spans="1:6" s="103" customFormat="1">
      <c r="A24" s="252">
        <v>18</v>
      </c>
      <c r="B24" s="253" t="s">
        <v>254</v>
      </c>
      <c r="C24" s="254" t="s">
        <v>252</v>
      </c>
      <c r="D24" s="254">
        <v>1050</v>
      </c>
      <c r="E24" s="256"/>
      <c r="F24" s="257">
        <f t="shared" si="0"/>
        <v>0</v>
      </c>
    </row>
    <row r="25" spans="1:6" s="103" customFormat="1">
      <c r="A25" s="252">
        <v>19</v>
      </c>
      <c r="B25" s="253" t="s">
        <v>253</v>
      </c>
      <c r="C25" s="254" t="s">
        <v>252</v>
      </c>
      <c r="D25" s="254">
        <v>960</v>
      </c>
      <c r="E25" s="256"/>
      <c r="F25" s="257">
        <f t="shared" si="0"/>
        <v>0</v>
      </c>
    </row>
    <row r="26" spans="1:6" s="103" customFormat="1">
      <c r="A26" s="252">
        <v>20</v>
      </c>
      <c r="B26" s="253" t="s">
        <v>350</v>
      </c>
      <c r="C26" s="254" t="s">
        <v>252</v>
      </c>
      <c r="D26" s="254">
        <v>820</v>
      </c>
      <c r="E26" s="256"/>
      <c r="F26" s="257">
        <f t="shared" si="0"/>
        <v>0</v>
      </c>
    </row>
    <row r="27" spans="1:6" s="103" customFormat="1">
      <c r="A27" s="252">
        <v>21</v>
      </c>
      <c r="B27" s="256" t="s">
        <v>351</v>
      </c>
      <c r="C27" s="254" t="s">
        <v>252</v>
      </c>
      <c r="D27" s="254">
        <v>720</v>
      </c>
      <c r="E27" s="256"/>
      <c r="F27" s="257">
        <f t="shared" si="0"/>
        <v>0</v>
      </c>
    </row>
    <row r="28" spans="1:6" s="103" customFormat="1">
      <c r="A28" s="252">
        <v>22</v>
      </c>
      <c r="B28" s="256" t="s">
        <v>251</v>
      </c>
      <c r="C28" s="254" t="s">
        <v>66</v>
      </c>
      <c r="D28" s="254">
        <v>70</v>
      </c>
      <c r="E28" s="256"/>
      <c r="F28" s="257">
        <f t="shared" si="0"/>
        <v>0</v>
      </c>
    </row>
    <row r="29" spans="1:6" s="103" customFormat="1">
      <c r="A29" s="252">
        <v>23</v>
      </c>
      <c r="B29" s="253" t="s">
        <v>250</v>
      </c>
      <c r="C29" s="254" t="s">
        <v>66</v>
      </c>
      <c r="D29" s="254">
        <v>10</v>
      </c>
      <c r="E29" s="256"/>
      <c r="F29" s="257">
        <f t="shared" si="0"/>
        <v>0</v>
      </c>
    </row>
    <row r="30" spans="1:6" s="103" customFormat="1">
      <c r="A30" s="252">
        <v>24</v>
      </c>
      <c r="B30" s="253" t="s">
        <v>249</v>
      </c>
      <c r="C30" s="254" t="s">
        <v>66</v>
      </c>
      <c r="D30" s="254">
        <v>11</v>
      </c>
      <c r="E30" s="256"/>
      <c r="F30" s="257">
        <f t="shared" si="0"/>
        <v>0</v>
      </c>
    </row>
    <row r="31" spans="1:6" s="103" customFormat="1">
      <c r="A31" s="252">
        <v>25</v>
      </c>
      <c r="B31" s="253" t="s">
        <v>248</v>
      </c>
      <c r="C31" s="254" t="s">
        <v>66</v>
      </c>
      <c r="D31" s="254">
        <v>15</v>
      </c>
      <c r="E31" s="256"/>
      <c r="F31" s="257">
        <f t="shared" si="0"/>
        <v>0</v>
      </c>
    </row>
    <row r="32" spans="1:6" s="103" customFormat="1">
      <c r="A32" s="252">
        <v>26</v>
      </c>
      <c r="B32" s="253" t="s">
        <v>352</v>
      </c>
      <c r="C32" s="254" t="s">
        <v>66</v>
      </c>
      <c r="D32" s="254">
        <v>11</v>
      </c>
      <c r="E32" s="256"/>
      <c r="F32" s="257">
        <f t="shared" si="0"/>
        <v>0</v>
      </c>
    </row>
    <row r="33" spans="1:6" s="103" customFormat="1">
      <c r="A33" s="252">
        <v>27</v>
      </c>
      <c r="B33" s="253" t="s">
        <v>247</v>
      </c>
      <c r="C33" s="254" t="s">
        <v>66</v>
      </c>
      <c r="D33" s="254">
        <v>6</v>
      </c>
      <c r="E33" s="256"/>
      <c r="F33" s="257">
        <f t="shared" si="0"/>
        <v>0</v>
      </c>
    </row>
    <row r="34" spans="1:6" s="103" customFormat="1">
      <c r="A34" s="252">
        <v>28</v>
      </c>
      <c r="B34" s="253" t="s">
        <v>246</v>
      </c>
      <c r="C34" s="254" t="s">
        <v>66</v>
      </c>
      <c r="D34" s="254">
        <v>8</v>
      </c>
      <c r="E34" s="256"/>
      <c r="F34" s="257">
        <f t="shared" si="0"/>
        <v>0</v>
      </c>
    </row>
    <row r="35" spans="1:6" s="103" customFormat="1">
      <c r="A35" s="252">
        <v>29</v>
      </c>
      <c r="B35" s="253" t="s">
        <v>245</v>
      </c>
      <c r="C35" s="254" t="s">
        <v>66</v>
      </c>
      <c r="D35" s="254">
        <v>15</v>
      </c>
      <c r="E35" s="256"/>
      <c r="F35" s="257">
        <f t="shared" si="0"/>
        <v>0</v>
      </c>
    </row>
    <row r="36" spans="1:6" s="103" customFormat="1">
      <c r="A36" s="252">
        <v>30</v>
      </c>
      <c r="B36" s="253" t="s">
        <v>353</v>
      </c>
      <c r="C36" s="254" t="s">
        <v>66</v>
      </c>
      <c r="D36" s="254">
        <v>35</v>
      </c>
      <c r="E36" s="256"/>
      <c r="F36" s="257">
        <f t="shared" si="0"/>
        <v>0</v>
      </c>
    </row>
    <row r="37" spans="1:6" s="103" customFormat="1">
      <c r="A37" s="252">
        <v>31</v>
      </c>
      <c r="B37" s="253" t="s">
        <v>244</v>
      </c>
      <c r="C37" s="254" t="s">
        <v>66</v>
      </c>
      <c r="D37" s="254">
        <v>6</v>
      </c>
      <c r="E37" s="256"/>
      <c r="F37" s="257">
        <f t="shared" si="0"/>
        <v>0</v>
      </c>
    </row>
    <row r="38" spans="1:6" s="103" customFormat="1">
      <c r="A38" s="252">
        <v>32</v>
      </c>
      <c r="B38" s="253" t="s">
        <v>243</v>
      </c>
      <c r="C38" s="254" t="s">
        <v>66</v>
      </c>
      <c r="D38" s="254">
        <v>8</v>
      </c>
      <c r="E38" s="256"/>
      <c r="F38" s="257">
        <f t="shared" si="0"/>
        <v>0</v>
      </c>
    </row>
    <row r="39" spans="1:6" s="103" customFormat="1">
      <c r="A39" s="252">
        <v>33</v>
      </c>
      <c r="B39" s="253" t="s">
        <v>242</v>
      </c>
      <c r="C39" s="254" t="s">
        <v>66</v>
      </c>
      <c r="D39" s="254">
        <v>22</v>
      </c>
      <c r="E39" s="256"/>
      <c r="F39" s="257">
        <f t="shared" si="0"/>
        <v>0</v>
      </c>
    </row>
    <row r="40" spans="1:6" s="103" customFormat="1">
      <c r="A40" s="252">
        <v>34</v>
      </c>
      <c r="B40" s="253" t="s">
        <v>354</v>
      </c>
      <c r="C40" s="254" t="s">
        <v>66</v>
      </c>
      <c r="D40" s="254">
        <v>18</v>
      </c>
      <c r="E40" s="256"/>
      <c r="F40" s="257">
        <f t="shared" si="0"/>
        <v>0</v>
      </c>
    </row>
    <row r="41" spans="1:6" s="103" customFormat="1">
      <c r="A41" s="252">
        <v>35</v>
      </c>
      <c r="B41" s="260" t="s">
        <v>241</v>
      </c>
      <c r="C41" s="254" t="s">
        <v>66</v>
      </c>
      <c r="D41" s="255">
        <v>14</v>
      </c>
      <c r="E41" s="256"/>
      <c r="F41" s="257">
        <f t="shared" si="0"/>
        <v>0</v>
      </c>
    </row>
    <row r="42" spans="1:6" s="103" customFormat="1">
      <c r="A42" s="252">
        <v>36</v>
      </c>
      <c r="B42" s="253" t="s">
        <v>240</v>
      </c>
      <c r="C42" s="254" t="s">
        <v>66</v>
      </c>
      <c r="D42" s="254">
        <v>40</v>
      </c>
      <c r="E42" s="256"/>
      <c r="F42" s="257">
        <f t="shared" si="0"/>
        <v>0</v>
      </c>
    </row>
    <row r="43" spans="1:6" s="103" customFormat="1">
      <c r="A43" s="252">
        <v>37</v>
      </c>
      <c r="B43" s="253" t="s">
        <v>239</v>
      </c>
      <c r="C43" s="254" t="s">
        <v>66</v>
      </c>
      <c r="D43" s="254">
        <v>187</v>
      </c>
      <c r="E43" s="256"/>
      <c r="F43" s="257">
        <f t="shared" si="0"/>
        <v>0</v>
      </c>
    </row>
    <row r="44" spans="1:6" s="103" customFormat="1">
      <c r="A44" s="252">
        <v>38</v>
      </c>
      <c r="B44" s="253" t="s">
        <v>238</v>
      </c>
      <c r="C44" s="254" t="s">
        <v>66</v>
      </c>
      <c r="D44" s="254">
        <v>279</v>
      </c>
      <c r="E44" s="256"/>
      <c r="F44" s="257">
        <f t="shared" si="0"/>
        <v>0</v>
      </c>
    </row>
    <row r="45" spans="1:6" s="103" customFormat="1">
      <c r="A45" s="252">
        <v>39</v>
      </c>
      <c r="B45" s="253" t="s">
        <v>355</v>
      </c>
      <c r="C45" s="254" t="s">
        <v>66</v>
      </c>
      <c r="D45" s="254">
        <v>10</v>
      </c>
      <c r="E45" s="256"/>
      <c r="F45" s="257">
        <f t="shared" si="0"/>
        <v>0</v>
      </c>
    </row>
    <row r="46" spans="1:6" s="103" customFormat="1">
      <c r="A46" s="252">
        <v>40</v>
      </c>
      <c r="B46" s="253" t="s">
        <v>237</v>
      </c>
      <c r="C46" s="254" t="s">
        <v>66</v>
      </c>
      <c r="D46" s="254">
        <v>15</v>
      </c>
      <c r="E46" s="256"/>
      <c r="F46" s="257">
        <f t="shared" si="0"/>
        <v>0</v>
      </c>
    </row>
    <row r="47" spans="1:6" s="103" customFormat="1">
      <c r="A47" s="252">
        <v>41</v>
      </c>
      <c r="B47" s="253" t="s">
        <v>236</v>
      </c>
      <c r="C47" s="254" t="s">
        <v>66</v>
      </c>
      <c r="D47" s="254">
        <v>32</v>
      </c>
      <c r="E47" s="256"/>
      <c r="F47" s="257">
        <f t="shared" si="0"/>
        <v>0</v>
      </c>
    </row>
    <row r="48" spans="1:6" s="103" customFormat="1">
      <c r="A48" s="252">
        <v>42</v>
      </c>
      <c r="B48" s="253" t="s">
        <v>356</v>
      </c>
      <c r="C48" s="254" t="s">
        <v>66</v>
      </c>
      <c r="D48" s="254">
        <v>14</v>
      </c>
      <c r="E48" s="256"/>
      <c r="F48" s="257">
        <f t="shared" si="0"/>
        <v>0</v>
      </c>
    </row>
    <row r="49" spans="1:6" s="103" customFormat="1">
      <c r="A49" s="252">
        <v>43</v>
      </c>
      <c r="B49" s="253" t="s">
        <v>235</v>
      </c>
      <c r="C49" s="254" t="s">
        <v>66</v>
      </c>
      <c r="D49" s="254">
        <v>22</v>
      </c>
      <c r="E49" s="256"/>
      <c r="F49" s="257">
        <f t="shared" si="0"/>
        <v>0</v>
      </c>
    </row>
    <row r="50" spans="1:6" s="103" customFormat="1">
      <c r="A50" s="252">
        <v>44</v>
      </c>
      <c r="B50" s="253" t="s">
        <v>234</v>
      </c>
      <c r="C50" s="254" t="s">
        <v>66</v>
      </c>
      <c r="D50" s="254">
        <v>466</v>
      </c>
      <c r="E50" s="256"/>
      <c r="F50" s="257">
        <f t="shared" si="0"/>
        <v>0</v>
      </c>
    </row>
    <row r="51" spans="1:6" s="103" customFormat="1">
      <c r="A51" s="252">
        <v>45</v>
      </c>
      <c r="B51" s="253" t="s">
        <v>233</v>
      </c>
      <c r="C51" s="254" t="s">
        <v>66</v>
      </c>
      <c r="D51" s="254">
        <v>476</v>
      </c>
      <c r="E51" s="256"/>
      <c r="F51" s="257">
        <f t="shared" si="0"/>
        <v>0</v>
      </c>
    </row>
    <row r="52" spans="1:6" s="103" customFormat="1">
      <c r="A52" s="252">
        <v>46</v>
      </c>
      <c r="B52" s="253" t="s">
        <v>232</v>
      </c>
      <c r="C52" s="254" t="s">
        <v>66</v>
      </c>
      <c r="D52" s="254">
        <v>38</v>
      </c>
      <c r="E52" s="256"/>
      <c r="F52" s="257">
        <f t="shared" si="0"/>
        <v>0</v>
      </c>
    </row>
    <row r="53" spans="1:6" s="103" customFormat="1">
      <c r="A53" s="252">
        <v>47</v>
      </c>
      <c r="B53" s="253" t="s">
        <v>231</v>
      </c>
      <c r="C53" s="254" t="s">
        <v>66</v>
      </c>
      <c r="D53" s="254">
        <v>15</v>
      </c>
      <c r="E53" s="256"/>
      <c r="F53" s="257">
        <f t="shared" si="0"/>
        <v>0</v>
      </c>
    </row>
    <row r="54" spans="1:6" s="103" customFormat="1">
      <c r="A54" s="252">
        <v>48</v>
      </c>
      <c r="B54" s="253" t="s">
        <v>230</v>
      </c>
      <c r="C54" s="254" t="s">
        <v>66</v>
      </c>
      <c r="D54" s="254">
        <v>4</v>
      </c>
      <c r="E54" s="256"/>
      <c r="F54" s="257">
        <f t="shared" si="0"/>
        <v>0</v>
      </c>
    </row>
    <row r="55" spans="1:6" s="103" customFormat="1">
      <c r="A55" s="252">
        <v>49</v>
      </c>
      <c r="B55" s="256" t="s">
        <v>229</v>
      </c>
      <c r="C55" s="254" t="s">
        <v>66</v>
      </c>
      <c r="D55" s="254">
        <v>5</v>
      </c>
      <c r="E55" s="256"/>
      <c r="F55" s="257">
        <f t="shared" si="0"/>
        <v>0</v>
      </c>
    </row>
    <row r="56" spans="1:6" s="103" customFormat="1">
      <c r="A56" s="252">
        <v>50</v>
      </c>
      <c r="B56" s="253" t="s">
        <v>228</v>
      </c>
      <c r="C56" s="254" t="s">
        <v>66</v>
      </c>
      <c r="D56" s="254">
        <v>5</v>
      </c>
      <c r="E56" s="256"/>
      <c r="F56" s="257">
        <f t="shared" si="0"/>
        <v>0</v>
      </c>
    </row>
    <row r="57" spans="1:6" s="103" customFormat="1">
      <c r="A57" s="252">
        <v>51</v>
      </c>
      <c r="B57" s="253" t="s">
        <v>227</v>
      </c>
      <c r="C57" s="254" t="s">
        <v>66</v>
      </c>
      <c r="D57" s="254">
        <v>15</v>
      </c>
      <c r="E57" s="256"/>
      <c r="F57" s="257">
        <f t="shared" si="0"/>
        <v>0</v>
      </c>
    </row>
    <row r="58" spans="1:6" s="103" customFormat="1">
      <c r="A58" s="252">
        <v>52</v>
      </c>
      <c r="B58" s="253" t="s">
        <v>226</v>
      </c>
      <c r="C58" s="254" t="s">
        <v>66</v>
      </c>
      <c r="D58" s="254">
        <v>15</v>
      </c>
      <c r="E58" s="256"/>
      <c r="F58" s="257">
        <f t="shared" si="0"/>
        <v>0</v>
      </c>
    </row>
    <row r="59" spans="1:6">
      <c r="A59" s="252">
        <v>53</v>
      </c>
      <c r="B59" s="261" t="s">
        <v>225</v>
      </c>
      <c r="C59" s="254" t="s">
        <v>66</v>
      </c>
      <c r="D59" s="254">
        <v>2</v>
      </c>
      <c r="E59" s="256"/>
      <c r="F59" s="257">
        <f t="shared" si="0"/>
        <v>0</v>
      </c>
    </row>
    <row r="60" spans="1:6">
      <c r="A60" s="252">
        <v>54</v>
      </c>
      <c r="B60" s="253" t="s">
        <v>224</v>
      </c>
      <c r="C60" s="254" t="s">
        <v>66</v>
      </c>
      <c r="D60" s="254">
        <v>163</v>
      </c>
      <c r="E60" s="256"/>
      <c r="F60" s="257">
        <f t="shared" si="0"/>
        <v>0</v>
      </c>
    </row>
    <row r="61" spans="1:6">
      <c r="A61" s="252">
        <v>55</v>
      </c>
      <c r="B61" s="253" t="s">
        <v>223</v>
      </c>
      <c r="C61" s="254" t="s">
        <v>66</v>
      </c>
      <c r="D61" s="254">
        <v>48</v>
      </c>
      <c r="E61" s="256"/>
      <c r="F61" s="257">
        <f t="shared" si="0"/>
        <v>0</v>
      </c>
    </row>
    <row r="62" spans="1:6">
      <c r="A62" s="252">
        <v>56</v>
      </c>
      <c r="B62" s="253" t="s">
        <v>222</v>
      </c>
      <c r="C62" s="254" t="s">
        <v>66</v>
      </c>
      <c r="D62" s="254">
        <v>50</v>
      </c>
      <c r="E62" s="256"/>
      <c r="F62" s="257">
        <f t="shared" si="0"/>
        <v>0</v>
      </c>
    </row>
    <row r="63" spans="1:6">
      <c r="A63" s="252">
        <v>57</v>
      </c>
      <c r="B63" s="253" t="s">
        <v>221</v>
      </c>
      <c r="C63" s="254" t="s">
        <v>66</v>
      </c>
      <c r="D63" s="254">
        <v>53</v>
      </c>
      <c r="E63" s="256"/>
      <c r="F63" s="257">
        <f t="shared" si="0"/>
        <v>0</v>
      </c>
    </row>
    <row r="64" spans="1:6">
      <c r="A64" s="252">
        <v>58</v>
      </c>
      <c r="B64" s="256" t="s">
        <v>357</v>
      </c>
      <c r="C64" s="254" t="s">
        <v>66</v>
      </c>
      <c r="D64" s="254">
        <v>14</v>
      </c>
      <c r="E64" s="256"/>
      <c r="F64" s="257">
        <f t="shared" si="0"/>
        <v>0</v>
      </c>
    </row>
    <row r="65" spans="1:6">
      <c r="A65" s="252">
        <v>59</v>
      </c>
      <c r="B65" s="256" t="s">
        <v>358</v>
      </c>
      <c r="C65" s="254" t="s">
        <v>66</v>
      </c>
      <c r="D65" s="254">
        <v>16</v>
      </c>
      <c r="E65" s="256"/>
      <c r="F65" s="257">
        <f t="shared" si="0"/>
        <v>0</v>
      </c>
    </row>
    <row r="66" spans="1:6">
      <c r="A66" s="252">
        <v>60</v>
      </c>
      <c r="B66" s="262" t="s">
        <v>220</v>
      </c>
      <c r="C66" s="254" t="s">
        <v>66</v>
      </c>
      <c r="D66" s="254">
        <v>35</v>
      </c>
      <c r="E66" s="256"/>
      <c r="F66" s="257">
        <f t="shared" si="0"/>
        <v>0</v>
      </c>
    </row>
    <row r="67" spans="1:6">
      <c r="A67" s="252">
        <v>61</v>
      </c>
      <c r="B67" s="262" t="s">
        <v>219</v>
      </c>
      <c r="C67" s="254" t="s">
        <v>66</v>
      </c>
      <c r="D67" s="254">
        <v>18</v>
      </c>
      <c r="E67" s="256"/>
      <c r="F67" s="257">
        <f t="shared" si="0"/>
        <v>0</v>
      </c>
    </row>
    <row r="68" spans="1:6">
      <c r="A68" s="252">
        <v>62</v>
      </c>
      <c r="B68" s="262" t="s">
        <v>218</v>
      </c>
      <c r="C68" s="254" t="s">
        <v>66</v>
      </c>
      <c r="D68" s="254">
        <v>35</v>
      </c>
      <c r="E68" s="256"/>
      <c r="F68" s="257">
        <f t="shared" si="0"/>
        <v>0</v>
      </c>
    </row>
    <row r="69" spans="1:6">
      <c r="A69" s="252">
        <v>63</v>
      </c>
      <c r="B69" s="253" t="s">
        <v>217</v>
      </c>
      <c r="C69" s="254" t="s">
        <v>66</v>
      </c>
      <c r="D69" s="254">
        <v>45</v>
      </c>
      <c r="E69" s="256"/>
      <c r="F69" s="257">
        <f t="shared" si="0"/>
        <v>0</v>
      </c>
    </row>
    <row r="70" spans="1:6">
      <c r="A70" s="252">
        <v>64</v>
      </c>
      <c r="B70" s="263" t="s">
        <v>216</v>
      </c>
      <c r="C70" s="254" t="s">
        <v>66</v>
      </c>
      <c r="D70" s="264">
        <v>1</v>
      </c>
      <c r="E70" s="265"/>
      <c r="F70" s="257">
        <f t="shared" si="0"/>
        <v>0</v>
      </c>
    </row>
    <row r="71" spans="1:6">
      <c r="A71" s="252">
        <v>65</v>
      </c>
      <c r="B71" s="263" t="s">
        <v>215</v>
      </c>
      <c r="C71" s="264" t="s">
        <v>213</v>
      </c>
      <c r="D71" s="264">
        <v>2750</v>
      </c>
      <c r="E71" s="265"/>
      <c r="F71" s="257">
        <f t="shared" si="0"/>
        <v>0</v>
      </c>
    </row>
    <row r="72" spans="1:6" ht="31.5">
      <c r="A72" s="252">
        <v>66</v>
      </c>
      <c r="B72" s="266" t="s">
        <v>359</v>
      </c>
      <c r="C72" s="264" t="s">
        <v>213</v>
      </c>
      <c r="D72" s="264">
        <v>75</v>
      </c>
      <c r="E72" s="265"/>
      <c r="F72" s="257">
        <f t="shared" ref="F72:F89" si="1">D72*E72</f>
        <v>0</v>
      </c>
    </row>
    <row r="73" spans="1:6" ht="31.5">
      <c r="A73" s="252">
        <v>67</v>
      </c>
      <c r="B73" s="266" t="s">
        <v>214</v>
      </c>
      <c r="C73" s="264" t="s">
        <v>213</v>
      </c>
      <c r="D73" s="264">
        <v>155</v>
      </c>
      <c r="E73" s="265"/>
      <c r="F73" s="257">
        <f t="shared" si="1"/>
        <v>0</v>
      </c>
    </row>
    <row r="74" spans="1:6">
      <c r="A74" s="252"/>
      <c r="B74" s="267" t="s">
        <v>360</v>
      </c>
      <c r="C74" s="268"/>
      <c r="D74" s="269"/>
      <c r="E74" s="270"/>
      <c r="F74" s="257">
        <f t="shared" si="1"/>
        <v>0</v>
      </c>
    </row>
    <row r="75" spans="1:6">
      <c r="A75" s="252">
        <v>68</v>
      </c>
      <c r="B75" s="263" t="s">
        <v>361</v>
      </c>
      <c r="C75" s="271" t="s">
        <v>51</v>
      </c>
      <c r="D75" s="271">
        <v>1</v>
      </c>
      <c r="E75" s="272"/>
      <c r="F75" s="257">
        <f t="shared" si="1"/>
        <v>0</v>
      </c>
    </row>
    <row r="76" spans="1:6">
      <c r="A76" s="252">
        <v>69</v>
      </c>
      <c r="B76" s="273" t="s">
        <v>362</v>
      </c>
      <c r="C76" s="271" t="s">
        <v>51</v>
      </c>
      <c r="D76" s="271">
        <v>1</v>
      </c>
      <c r="E76" s="272"/>
      <c r="F76" s="257">
        <f t="shared" si="1"/>
        <v>0</v>
      </c>
    </row>
    <row r="77" spans="1:6">
      <c r="A77" s="252">
        <v>70</v>
      </c>
      <c r="B77" s="273" t="s">
        <v>363</v>
      </c>
      <c r="C77" s="271" t="s">
        <v>51</v>
      </c>
      <c r="D77" s="271">
        <v>1</v>
      </c>
      <c r="E77" s="274"/>
      <c r="F77" s="257">
        <f t="shared" si="1"/>
        <v>0</v>
      </c>
    </row>
    <row r="78" spans="1:6">
      <c r="A78" s="252">
        <v>71</v>
      </c>
      <c r="B78" s="273" t="s">
        <v>364</v>
      </c>
      <c r="C78" s="271" t="s">
        <v>51</v>
      </c>
      <c r="D78" s="271">
        <v>1</v>
      </c>
      <c r="E78" s="274"/>
      <c r="F78" s="257">
        <f t="shared" si="1"/>
        <v>0</v>
      </c>
    </row>
    <row r="79" spans="1:6">
      <c r="A79" s="252">
        <v>72</v>
      </c>
      <c r="B79" s="273" t="s">
        <v>365</v>
      </c>
      <c r="C79" s="271" t="s">
        <v>51</v>
      </c>
      <c r="D79" s="271">
        <v>1</v>
      </c>
      <c r="E79" s="274"/>
      <c r="F79" s="257">
        <f t="shared" si="1"/>
        <v>0</v>
      </c>
    </row>
    <row r="80" spans="1:6">
      <c r="A80" s="252">
        <v>73</v>
      </c>
      <c r="B80" s="273" t="s">
        <v>366</v>
      </c>
      <c r="C80" s="271" t="s">
        <v>51</v>
      </c>
      <c r="D80" s="271">
        <v>1</v>
      </c>
      <c r="E80" s="274"/>
      <c r="F80" s="257">
        <f t="shared" si="1"/>
        <v>0</v>
      </c>
    </row>
    <row r="81" spans="1:6">
      <c r="A81" s="252">
        <v>74</v>
      </c>
      <c r="B81" s="273" t="s">
        <v>367</v>
      </c>
      <c r="C81" s="271" t="s">
        <v>51</v>
      </c>
      <c r="D81" s="271">
        <v>1</v>
      </c>
      <c r="E81" s="274"/>
      <c r="F81" s="257">
        <f t="shared" si="1"/>
        <v>0</v>
      </c>
    </row>
    <row r="82" spans="1:6">
      <c r="A82" s="252">
        <v>75</v>
      </c>
      <c r="B82" s="275" t="s">
        <v>368</v>
      </c>
      <c r="C82" s="271" t="s">
        <v>51</v>
      </c>
      <c r="D82" s="276">
        <v>1</v>
      </c>
      <c r="E82" s="272"/>
      <c r="F82" s="257">
        <f t="shared" si="1"/>
        <v>0</v>
      </c>
    </row>
    <row r="83" spans="1:6">
      <c r="A83" s="252">
        <v>76</v>
      </c>
      <c r="B83" s="263" t="s">
        <v>369</v>
      </c>
      <c r="C83" s="271" t="s">
        <v>51</v>
      </c>
      <c r="D83" s="271">
        <v>1</v>
      </c>
      <c r="E83" s="272"/>
      <c r="F83" s="257">
        <f t="shared" si="1"/>
        <v>0</v>
      </c>
    </row>
    <row r="84" spans="1:6">
      <c r="A84" s="252">
        <v>77</v>
      </c>
      <c r="B84" s="273" t="s">
        <v>370</v>
      </c>
      <c r="C84" s="271" t="s">
        <v>51</v>
      </c>
      <c r="D84" s="271">
        <v>1</v>
      </c>
      <c r="E84" s="272"/>
      <c r="F84" s="257">
        <f t="shared" si="1"/>
        <v>0</v>
      </c>
    </row>
    <row r="85" spans="1:6">
      <c r="A85" s="252">
        <v>78</v>
      </c>
      <c r="B85" s="273" t="s">
        <v>366</v>
      </c>
      <c r="C85" s="271" t="s">
        <v>51</v>
      </c>
      <c r="D85" s="271">
        <v>1</v>
      </c>
      <c r="E85" s="272"/>
      <c r="F85" s="257">
        <f t="shared" si="1"/>
        <v>0</v>
      </c>
    </row>
    <row r="86" spans="1:6">
      <c r="A86" s="252">
        <v>79</v>
      </c>
      <c r="B86" s="273" t="s">
        <v>371</v>
      </c>
      <c r="C86" s="271" t="s">
        <v>51</v>
      </c>
      <c r="D86" s="271">
        <v>1</v>
      </c>
      <c r="E86" s="272"/>
      <c r="F86" s="257">
        <f t="shared" si="1"/>
        <v>0</v>
      </c>
    </row>
    <row r="87" spans="1:6" ht="31.5">
      <c r="A87" s="252">
        <v>80</v>
      </c>
      <c r="B87" s="277" t="s">
        <v>372</v>
      </c>
      <c r="C87" s="271" t="s">
        <v>51</v>
      </c>
      <c r="D87" s="271">
        <v>1</v>
      </c>
      <c r="E87" s="272"/>
      <c r="F87" s="257">
        <f t="shared" si="1"/>
        <v>0</v>
      </c>
    </row>
    <row r="88" spans="1:6" ht="31.5">
      <c r="A88" s="252">
        <v>81</v>
      </c>
      <c r="B88" s="277" t="s">
        <v>373</v>
      </c>
      <c r="C88" s="271" t="s">
        <v>51</v>
      </c>
      <c r="D88" s="271">
        <v>1</v>
      </c>
      <c r="E88" s="272"/>
      <c r="F88" s="257">
        <f t="shared" si="1"/>
        <v>0</v>
      </c>
    </row>
    <row r="89" spans="1:6" ht="31.5">
      <c r="A89" s="252">
        <v>82</v>
      </c>
      <c r="B89" s="277" t="s">
        <v>374</v>
      </c>
      <c r="C89" s="278" t="s">
        <v>51</v>
      </c>
      <c r="D89" s="278">
        <v>1</v>
      </c>
      <c r="E89" s="279"/>
      <c r="F89" s="257">
        <f t="shared" si="1"/>
        <v>0</v>
      </c>
    </row>
    <row r="90" spans="1:6">
      <c r="A90" s="194" t="s">
        <v>407</v>
      </c>
      <c r="B90" s="194"/>
      <c r="C90" s="194"/>
      <c r="D90" s="195"/>
      <c r="E90" s="117"/>
      <c r="F90" s="131">
        <f>SUM(F7:F89)</f>
        <v>0</v>
      </c>
    </row>
    <row r="91" spans="1:6">
      <c r="A91" s="198" t="s">
        <v>408</v>
      </c>
      <c r="B91" s="198"/>
      <c r="C91" s="198"/>
      <c r="D91" s="199"/>
      <c r="E91" s="117"/>
      <c r="F91" s="131">
        <f>F90*0.2</f>
        <v>0</v>
      </c>
    </row>
    <row r="92" spans="1:6">
      <c r="A92" s="194" t="s">
        <v>409</v>
      </c>
      <c r="B92" s="194"/>
      <c r="C92" s="194"/>
      <c r="D92" s="195"/>
      <c r="E92" s="117"/>
      <c r="F92" s="131">
        <f>F90+F91</f>
        <v>0</v>
      </c>
    </row>
    <row r="95" spans="1:6" ht="12.75" customHeight="1"/>
  </sheetData>
  <mergeCells count="6">
    <mergeCell ref="A91:D91"/>
    <mergeCell ref="A92:D92"/>
    <mergeCell ref="A1:F1"/>
    <mergeCell ref="A3:F3"/>
    <mergeCell ref="A2:F2"/>
    <mergeCell ref="A90:D90"/>
  </mergeCells>
  <pageMargins left="0.74803149606299213" right="0.15748031496062992" top="0.51181102362204722" bottom="0.70866141732283472" header="0.51181102362204722" footer="0.51181102362204722"/>
  <pageSetup paperSize="9" scale="90" orientation="portrait" horizontalDpi="4294967293" verticalDpi="4294967293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4"/>
  <sheetViews>
    <sheetView view="pageBreakPreview" topLeftCell="A28" zoomScale="115" zoomScaleNormal="100" zoomScaleSheetLayoutView="115" workbookViewId="0">
      <selection activeCell="B13" sqref="B13"/>
    </sheetView>
  </sheetViews>
  <sheetFormatPr defaultColWidth="9.140625" defaultRowHeight="15.75"/>
  <cols>
    <col min="1" max="1" width="7.140625" style="110" customWidth="1"/>
    <col min="2" max="2" width="62.7109375" style="105" customWidth="1"/>
    <col min="3" max="3" width="7.28515625" style="105" customWidth="1"/>
    <col min="4" max="4" width="6.5703125" style="105" customWidth="1"/>
    <col min="5" max="5" width="9.7109375" style="106" customWidth="1"/>
    <col min="6" max="6" width="12.85546875" style="106" customWidth="1"/>
    <col min="7" max="16384" width="9.140625" style="105"/>
  </cols>
  <sheetData>
    <row r="1" spans="1:6" ht="27" customHeight="1">
      <c r="A1" s="280" t="s">
        <v>413</v>
      </c>
      <c r="B1" s="280"/>
      <c r="C1" s="280"/>
      <c r="D1" s="280"/>
      <c r="E1" s="280"/>
      <c r="F1" s="280"/>
    </row>
    <row r="2" spans="1:6" ht="27" customHeight="1">
      <c r="A2" s="280" t="s">
        <v>414</v>
      </c>
      <c r="B2" s="281"/>
      <c r="C2" s="281"/>
      <c r="D2" s="281"/>
      <c r="E2" s="281"/>
      <c r="F2" s="281"/>
    </row>
    <row r="3" spans="1:6" ht="19.5" customHeight="1">
      <c r="A3" s="282" t="s">
        <v>415</v>
      </c>
      <c r="B3" s="283"/>
      <c r="C3" s="284"/>
      <c r="D3" s="284"/>
      <c r="E3" s="284"/>
      <c r="F3" s="284"/>
    </row>
    <row r="4" spans="1:6">
      <c r="A4" s="283"/>
      <c r="B4" s="285"/>
      <c r="C4" s="284"/>
      <c r="D4" s="284"/>
      <c r="E4" s="284"/>
      <c r="F4" s="284"/>
    </row>
    <row r="5" spans="1:6">
      <c r="A5" s="286"/>
      <c r="B5" s="287"/>
      <c r="C5" s="287"/>
      <c r="D5" s="287"/>
      <c r="E5" s="287"/>
      <c r="F5" s="287"/>
    </row>
    <row r="6" spans="1:6">
      <c r="A6" s="286"/>
      <c r="B6" s="288" t="s">
        <v>392</v>
      </c>
      <c r="C6" s="288"/>
      <c r="D6" s="288"/>
      <c r="E6" s="288"/>
      <c r="F6" s="287"/>
    </row>
    <row r="7" spans="1:6" ht="16.5" thickBot="1">
      <c r="A7" s="289"/>
      <c r="B7" s="290"/>
      <c r="C7" s="290"/>
      <c r="D7" s="291"/>
      <c r="E7" s="292"/>
      <c r="F7" s="292"/>
    </row>
    <row r="8" spans="1:6" ht="25.5" customHeight="1">
      <c r="A8" s="293" t="s">
        <v>334</v>
      </c>
      <c r="B8" s="294" t="s">
        <v>333</v>
      </c>
      <c r="C8" s="295" t="s">
        <v>332</v>
      </c>
      <c r="D8" s="295" t="s">
        <v>331</v>
      </c>
      <c r="E8" s="295" t="s">
        <v>274</v>
      </c>
      <c r="F8" s="296" t="s">
        <v>330</v>
      </c>
    </row>
    <row r="9" spans="1:6" ht="25.5" customHeight="1" thickBot="1">
      <c r="A9" s="297"/>
      <c r="B9" s="298"/>
      <c r="C9" s="299"/>
      <c r="D9" s="299"/>
      <c r="E9" s="299"/>
      <c r="F9" s="300"/>
    </row>
    <row r="10" spans="1:6" ht="12.75" customHeight="1">
      <c r="A10" s="301"/>
      <c r="B10" s="302"/>
      <c r="C10" s="303"/>
      <c r="D10" s="304"/>
      <c r="E10" s="305"/>
      <c r="F10" s="306"/>
    </row>
    <row r="11" spans="1:6">
      <c r="A11" s="307">
        <v>1000</v>
      </c>
      <c r="B11" s="308" t="s">
        <v>329</v>
      </c>
      <c r="C11" s="309"/>
      <c r="D11" s="310"/>
      <c r="E11" s="311"/>
      <c r="F11" s="312"/>
    </row>
    <row r="12" spans="1:6">
      <c r="A12" s="313"/>
      <c r="B12" s="314"/>
      <c r="C12" s="314"/>
      <c r="D12" s="310"/>
      <c r="E12" s="311"/>
      <c r="F12" s="312"/>
    </row>
    <row r="13" spans="1:6" ht="69" customHeight="1">
      <c r="A13" s="315">
        <v>1001</v>
      </c>
      <c r="B13" s="316" t="s">
        <v>328</v>
      </c>
      <c r="C13" s="317" t="s">
        <v>416</v>
      </c>
      <c r="D13" s="318">
        <v>933</v>
      </c>
      <c r="E13" s="319"/>
      <c r="F13" s="320">
        <f>D13*E13</f>
        <v>0</v>
      </c>
    </row>
    <row r="14" spans="1:6" ht="66" customHeight="1">
      <c r="A14" s="315">
        <v>1002</v>
      </c>
      <c r="B14" s="316" t="s">
        <v>327</v>
      </c>
      <c r="C14" s="317" t="s">
        <v>416</v>
      </c>
      <c r="D14" s="318">
        <v>10</v>
      </c>
      <c r="E14" s="319"/>
      <c r="F14" s="320">
        <f t="shared" ref="F14:F15" si="0">D14*E14</f>
        <v>0</v>
      </c>
    </row>
    <row r="15" spans="1:6" ht="51">
      <c r="A15" s="315">
        <v>1003</v>
      </c>
      <c r="B15" s="316" t="s">
        <v>326</v>
      </c>
      <c r="C15" s="317" t="s">
        <v>318</v>
      </c>
      <c r="D15" s="318">
        <v>1046</v>
      </c>
      <c r="E15" s="321"/>
      <c r="F15" s="320">
        <f t="shared" si="0"/>
        <v>0</v>
      </c>
    </row>
    <row r="16" spans="1:6" ht="16.5" thickBot="1">
      <c r="A16" s="322"/>
      <c r="B16" s="323"/>
      <c r="C16" s="324"/>
      <c r="D16" s="325"/>
      <c r="E16" s="326"/>
      <c r="F16" s="312"/>
    </row>
    <row r="17" spans="1:6">
      <c r="A17" s="327"/>
      <c r="B17" s="328"/>
      <c r="C17" s="329"/>
      <c r="D17" s="329"/>
      <c r="E17" s="330"/>
      <c r="F17" s="306"/>
    </row>
    <row r="18" spans="1:6">
      <c r="A18" s="331"/>
      <c r="B18" s="332"/>
      <c r="C18" s="333"/>
      <c r="D18" s="333"/>
      <c r="E18" s="334"/>
      <c r="F18" s="335"/>
    </row>
    <row r="19" spans="1:6" ht="16.5" thickBot="1">
      <c r="A19" s="336"/>
      <c r="B19" s="337"/>
      <c r="C19" s="337"/>
      <c r="D19" s="337"/>
      <c r="E19" s="338"/>
      <c r="F19" s="339"/>
    </row>
    <row r="20" spans="1:6">
      <c r="A20" s="340"/>
      <c r="B20" s="341"/>
      <c r="C20" s="342"/>
      <c r="D20" s="343"/>
      <c r="E20" s="344"/>
      <c r="F20" s="345"/>
    </row>
    <row r="21" spans="1:6">
      <c r="A21" s="346">
        <v>2000</v>
      </c>
      <c r="B21" s="308" t="s">
        <v>325</v>
      </c>
      <c r="C21" s="347"/>
      <c r="D21" s="348"/>
      <c r="E21" s="349"/>
      <c r="F21" s="350"/>
    </row>
    <row r="22" spans="1:6">
      <c r="A22" s="351"/>
      <c r="B22" s="347"/>
      <c r="C22" s="347"/>
      <c r="D22" s="348"/>
      <c r="E22" s="349"/>
      <c r="F22" s="350"/>
    </row>
    <row r="23" spans="1:6" ht="38.25">
      <c r="A23" s="352">
        <v>2001</v>
      </c>
      <c r="B23" s="353" t="s">
        <v>324</v>
      </c>
      <c r="C23" s="354" t="s">
        <v>417</v>
      </c>
      <c r="D23" s="318">
        <f>D26*0.2</f>
        <v>13.4</v>
      </c>
      <c r="E23" s="321"/>
      <c r="F23" s="320">
        <f t="shared" ref="F23:F30" si="1">D23*E23</f>
        <v>0</v>
      </c>
    </row>
    <row r="24" spans="1:6" ht="38.25">
      <c r="A24" s="352">
        <v>2002</v>
      </c>
      <c r="B24" s="353" t="s">
        <v>323</v>
      </c>
      <c r="C24" s="355" t="s">
        <v>318</v>
      </c>
      <c r="D24" s="318">
        <v>973</v>
      </c>
      <c r="E24" s="321"/>
      <c r="F24" s="320">
        <f t="shared" si="1"/>
        <v>0</v>
      </c>
    </row>
    <row r="25" spans="1:6" ht="38.25">
      <c r="A25" s="352">
        <v>2003</v>
      </c>
      <c r="B25" s="353" t="s">
        <v>322</v>
      </c>
      <c r="C25" s="355" t="s">
        <v>318</v>
      </c>
      <c r="D25" s="318">
        <f>10+20+20</f>
        <v>50</v>
      </c>
      <c r="E25" s="321"/>
      <c r="F25" s="320">
        <f t="shared" si="1"/>
        <v>0</v>
      </c>
    </row>
    <row r="26" spans="1:6" ht="38.25">
      <c r="A26" s="352">
        <v>2004</v>
      </c>
      <c r="B26" s="353" t="s">
        <v>321</v>
      </c>
      <c r="C26" s="317" t="s">
        <v>416</v>
      </c>
      <c r="D26" s="318">
        <v>67</v>
      </c>
      <c r="E26" s="321"/>
      <c r="F26" s="320">
        <f t="shared" si="1"/>
        <v>0</v>
      </c>
    </row>
    <row r="27" spans="1:6" ht="25.5">
      <c r="A27" s="352">
        <v>2005</v>
      </c>
      <c r="B27" s="353" t="s">
        <v>320</v>
      </c>
      <c r="C27" s="317" t="s">
        <v>416</v>
      </c>
      <c r="D27" s="318">
        <f>0.9+1.1+1.2+1+1.2+1+1.1+1</f>
        <v>8.5</v>
      </c>
      <c r="E27" s="321"/>
      <c r="F27" s="320">
        <f t="shared" si="1"/>
        <v>0</v>
      </c>
    </row>
    <row r="28" spans="1:6" ht="38.25">
      <c r="A28" s="352">
        <v>2006</v>
      </c>
      <c r="B28" s="353" t="s">
        <v>319</v>
      </c>
      <c r="C28" s="354" t="s">
        <v>51</v>
      </c>
      <c r="D28" s="318">
        <v>4</v>
      </c>
      <c r="E28" s="321"/>
      <c r="F28" s="320">
        <f t="shared" si="1"/>
        <v>0</v>
      </c>
    </row>
    <row r="29" spans="1:6" ht="38.25">
      <c r="A29" s="352">
        <v>2007</v>
      </c>
      <c r="B29" s="353" t="s">
        <v>418</v>
      </c>
      <c r="C29" s="354" t="s">
        <v>318</v>
      </c>
      <c r="D29" s="318">
        <v>14</v>
      </c>
      <c r="E29" s="321"/>
      <c r="F29" s="320">
        <f t="shared" si="1"/>
        <v>0</v>
      </c>
    </row>
    <row r="30" spans="1:6" ht="25.5">
      <c r="A30" s="352">
        <v>2008</v>
      </c>
      <c r="B30" s="353" t="s">
        <v>317</v>
      </c>
      <c r="C30" s="356" t="s">
        <v>316</v>
      </c>
      <c r="D30" s="318"/>
      <c r="E30" s="321"/>
      <c r="F30" s="320">
        <f t="shared" si="1"/>
        <v>0</v>
      </c>
    </row>
    <row r="31" spans="1:6">
      <c r="A31" s="194" t="s">
        <v>407</v>
      </c>
      <c r="B31" s="194"/>
      <c r="C31" s="194"/>
      <c r="D31" s="195"/>
      <c r="E31" s="117"/>
      <c r="F31" s="131">
        <f>SUM(F13:F30)</f>
        <v>0</v>
      </c>
    </row>
    <row r="32" spans="1:6">
      <c r="A32" s="198" t="s">
        <v>408</v>
      </c>
      <c r="B32" s="198"/>
      <c r="C32" s="198"/>
      <c r="D32" s="199"/>
      <c r="E32" s="117"/>
      <c r="F32" s="131">
        <f>F31*0.2</f>
        <v>0</v>
      </c>
    </row>
    <row r="33" spans="1:6">
      <c r="A33" s="194" t="s">
        <v>409</v>
      </c>
      <c r="B33" s="194"/>
      <c r="C33" s="194"/>
      <c r="D33" s="195"/>
      <c r="E33" s="117"/>
      <c r="F33" s="131">
        <f>F31+F32</f>
        <v>0</v>
      </c>
    </row>
    <row r="34" spans="1:6">
      <c r="A34" s="107"/>
      <c r="B34" s="107"/>
      <c r="C34" s="108"/>
      <c r="D34" s="108"/>
      <c r="E34" s="109"/>
      <c r="F34" s="109"/>
    </row>
  </sheetData>
  <mergeCells count="12">
    <mergeCell ref="A33:D33"/>
    <mergeCell ref="A2:F2"/>
    <mergeCell ref="A1:F1"/>
    <mergeCell ref="F8:F9"/>
    <mergeCell ref="B6:E6"/>
    <mergeCell ref="A8:A9"/>
    <mergeCell ref="B8:B9"/>
    <mergeCell ref="C8:C9"/>
    <mergeCell ref="D8:D9"/>
    <mergeCell ref="E8:E9"/>
    <mergeCell ref="A31:D31"/>
    <mergeCell ref="A32:D32"/>
  </mergeCells>
  <pageMargins left="0.78740157480314965" right="0.39370078740157483" top="0.39370078740157483" bottom="0.39370078740157483" header="0" footer="0.19685039370078741"/>
  <pageSetup paperSize="9" scale="85" orientation="portrait" r:id="rId1"/>
  <headerFooter alignWithMargins="0">
    <oddFooter>&amp;R&amp;9&amp;P/&amp;N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6"/>
  <sheetViews>
    <sheetView tabSelected="1" workbookViewId="0">
      <selection activeCell="L17" sqref="L17"/>
    </sheetView>
  </sheetViews>
  <sheetFormatPr defaultColWidth="9.140625" defaultRowHeight="12.75"/>
  <cols>
    <col min="1" max="5" width="9.140625" style="3"/>
    <col min="6" max="6" width="5.42578125" style="3" customWidth="1"/>
    <col min="7" max="9" width="9.140625" style="3" hidden="1" customWidth="1"/>
    <col min="10" max="10" width="9.140625" style="3"/>
    <col min="11" max="11" width="5.7109375" style="3" customWidth="1"/>
    <col min="12" max="12" width="18.7109375" style="3" customWidth="1"/>
    <col min="13" max="16384" width="9.140625" style="3"/>
  </cols>
  <sheetData>
    <row r="1" spans="1:12" ht="46.5" customHeight="1">
      <c r="A1" s="219" t="s">
        <v>335</v>
      </c>
      <c r="B1" s="219"/>
      <c r="C1" s="219"/>
      <c r="D1" s="219"/>
      <c r="E1" s="219"/>
      <c r="F1" s="219"/>
      <c r="G1" s="219"/>
      <c r="H1" s="219"/>
      <c r="I1" s="219"/>
      <c r="J1" s="219"/>
      <c r="K1" s="219"/>
      <c r="L1" s="219"/>
    </row>
    <row r="2" spans="1:12" ht="21" customHeight="1" thickBot="1">
      <c r="A2" s="220" t="s">
        <v>342</v>
      </c>
      <c r="B2" s="220"/>
      <c r="C2" s="220"/>
      <c r="D2" s="220"/>
      <c r="E2" s="220"/>
      <c r="F2" s="220"/>
      <c r="G2" s="220"/>
      <c r="H2" s="220"/>
      <c r="I2" s="220"/>
      <c r="J2" s="220"/>
      <c r="K2" s="220"/>
      <c r="L2" s="220"/>
    </row>
    <row r="3" spans="1:12" ht="36.75" customHeight="1">
      <c r="A3" s="221" t="s">
        <v>336</v>
      </c>
      <c r="B3" s="222"/>
      <c r="C3" s="222"/>
      <c r="D3" s="222"/>
      <c r="E3" s="222"/>
      <c r="F3" s="222"/>
      <c r="G3" s="222"/>
      <c r="H3" s="222"/>
      <c r="I3" s="222"/>
      <c r="J3" s="222"/>
      <c r="K3" s="222"/>
      <c r="L3" s="223"/>
    </row>
    <row r="4" spans="1:12" ht="18.75" customHeight="1">
      <c r="A4" s="224" t="s">
        <v>337</v>
      </c>
      <c r="B4" s="225"/>
      <c r="C4" s="225"/>
      <c r="D4" s="225"/>
      <c r="E4" s="225"/>
      <c r="F4" s="225"/>
      <c r="G4" s="225"/>
      <c r="H4" s="225"/>
      <c r="I4" s="225"/>
      <c r="J4" s="225"/>
      <c r="K4" s="225"/>
      <c r="L4" s="4">
        <f>'благоустрояване и озеленяване'!G100</f>
        <v>0</v>
      </c>
    </row>
    <row r="5" spans="1:12" ht="15.75">
      <c r="A5" s="224" t="s">
        <v>338</v>
      </c>
      <c r="B5" s="225"/>
      <c r="C5" s="225"/>
      <c r="D5" s="225"/>
      <c r="E5" s="225"/>
      <c r="F5" s="225"/>
      <c r="G5" s="225"/>
      <c r="H5" s="225"/>
      <c r="I5" s="225"/>
      <c r="J5" s="225"/>
      <c r="K5" s="225"/>
      <c r="L5" s="4">
        <f>ЕЛ!F24</f>
        <v>0</v>
      </c>
    </row>
    <row r="6" spans="1:12" ht="15.75">
      <c r="A6" s="224" t="s">
        <v>339</v>
      </c>
      <c r="B6" s="225"/>
      <c r="C6" s="225"/>
      <c r="D6" s="225"/>
      <c r="E6" s="225"/>
      <c r="F6" s="225"/>
      <c r="G6" s="225"/>
      <c r="H6" s="225"/>
      <c r="I6" s="225"/>
      <c r="J6" s="225"/>
      <c r="K6" s="225"/>
      <c r="L6" s="4">
        <f>'ВиК - отводняване'!F32</f>
        <v>0</v>
      </c>
    </row>
    <row r="7" spans="1:12" ht="15.75">
      <c r="A7" s="224" t="s">
        <v>340</v>
      </c>
      <c r="B7" s="225"/>
      <c r="C7" s="225"/>
      <c r="D7" s="225"/>
      <c r="E7" s="225"/>
      <c r="F7" s="225"/>
      <c r="G7" s="225"/>
      <c r="H7" s="225"/>
      <c r="I7" s="225"/>
      <c r="J7" s="225"/>
      <c r="K7" s="225"/>
      <c r="L7" s="4">
        <f>'ВиК - поливни системи'!F90</f>
        <v>0</v>
      </c>
    </row>
    <row r="8" spans="1:12" ht="16.5" thickBot="1">
      <c r="A8" s="224" t="s">
        <v>341</v>
      </c>
      <c r="B8" s="225"/>
      <c r="C8" s="225"/>
      <c r="D8" s="225"/>
      <c r="E8" s="225"/>
      <c r="F8" s="225"/>
      <c r="G8" s="225"/>
      <c r="H8" s="225"/>
      <c r="I8" s="225"/>
      <c r="J8" s="225"/>
      <c r="K8" s="225"/>
      <c r="L8" s="4">
        <f>Пътна!F32</f>
        <v>0</v>
      </c>
    </row>
    <row r="9" spans="1:12" ht="15.75">
      <c r="A9" s="226" t="s">
        <v>376</v>
      </c>
      <c r="B9" s="227"/>
      <c r="C9" s="227"/>
      <c r="D9" s="227"/>
      <c r="E9" s="227"/>
      <c r="F9" s="227"/>
      <c r="G9" s="227"/>
      <c r="H9" s="227"/>
      <c r="I9" s="227"/>
      <c r="J9" s="227"/>
      <c r="K9" s="227"/>
      <c r="L9" s="111"/>
    </row>
    <row r="10" spans="1:12" ht="15.75">
      <c r="A10" s="230" t="s">
        <v>405</v>
      </c>
      <c r="B10" s="231"/>
      <c r="C10" s="231"/>
      <c r="D10" s="231"/>
      <c r="E10" s="231"/>
      <c r="F10" s="231"/>
      <c r="G10" s="231"/>
      <c r="H10" s="231"/>
      <c r="I10" s="231"/>
      <c r="J10" s="231"/>
      <c r="K10" s="232"/>
      <c r="L10" s="112"/>
    </row>
    <row r="11" spans="1:12" ht="20.25" customHeight="1" thickBot="1">
      <c r="A11" s="228" t="s">
        <v>377</v>
      </c>
      <c r="B11" s="229"/>
      <c r="C11" s="229"/>
      <c r="D11" s="229"/>
      <c r="E11" s="229"/>
      <c r="F11" s="229"/>
      <c r="G11" s="229"/>
      <c r="H11" s="229"/>
      <c r="I11" s="229"/>
      <c r="J11" s="229"/>
      <c r="K11" s="229"/>
      <c r="L11" s="113"/>
    </row>
    <row r="15" spans="1:12">
      <c r="B15" s="218" t="s">
        <v>410</v>
      </c>
      <c r="C15" s="218"/>
      <c r="D15" s="218"/>
      <c r="E15" s="218"/>
      <c r="F15" s="218"/>
    </row>
    <row r="20" spans="6:13" ht="15">
      <c r="J20" s="6"/>
      <c r="K20" s="6"/>
      <c r="L20" s="7"/>
      <c r="M20" s="7"/>
    </row>
    <row r="21" spans="6:13" ht="15">
      <c r="J21" s="6"/>
      <c r="K21" s="6"/>
      <c r="L21" s="7"/>
      <c r="M21" s="7"/>
    </row>
    <row r="25" spans="6:13">
      <c r="F25" s="5"/>
      <c r="G25" s="5"/>
      <c r="H25"/>
      <c r="I25"/>
    </row>
    <row r="26" spans="6:13">
      <c r="F26"/>
      <c r="G26" t="s">
        <v>375</v>
      </c>
      <c r="H26"/>
      <c r="I26"/>
    </row>
  </sheetData>
  <mergeCells count="12">
    <mergeCell ref="B15:F15"/>
    <mergeCell ref="A1:L1"/>
    <mergeCell ref="A2:L2"/>
    <mergeCell ref="A3:L3"/>
    <mergeCell ref="A4:K4"/>
    <mergeCell ref="A5:K5"/>
    <mergeCell ref="A9:K9"/>
    <mergeCell ref="A11:K11"/>
    <mergeCell ref="A6:K6"/>
    <mergeCell ref="A7:K7"/>
    <mergeCell ref="A8:K8"/>
    <mergeCell ref="A10:K10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5</vt:i4>
      </vt:variant>
    </vt:vector>
  </HeadingPairs>
  <TitlesOfParts>
    <vt:vector size="11" baseType="lpstr">
      <vt:lpstr>благоустрояване и озеленяване</vt:lpstr>
      <vt:lpstr>ЕЛ</vt:lpstr>
      <vt:lpstr>ВиК - отводняване</vt:lpstr>
      <vt:lpstr>ВиК - поливни системи</vt:lpstr>
      <vt:lpstr>Пътна</vt:lpstr>
      <vt:lpstr>Рекапитулация</vt:lpstr>
      <vt:lpstr>'благоустрояване и озеленяване'!Print_Area</vt:lpstr>
      <vt:lpstr>'ВиК - поливни системи'!Print_Area</vt:lpstr>
      <vt:lpstr>Пътна!Print_Area</vt:lpstr>
      <vt:lpstr>'ВиК - поливни системи'!Print_Titles</vt:lpstr>
      <vt:lpstr>Пътна!Print_Titles</vt:lpstr>
    </vt:vector>
  </TitlesOfParts>
  <Company>florex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florex</dc:creator>
  <cp:lastModifiedBy>Windows User</cp:lastModifiedBy>
  <cp:lastPrinted>2019-10-07T07:59:58Z</cp:lastPrinted>
  <dcterms:created xsi:type="dcterms:W3CDTF">2005-08-09T08:07:54Z</dcterms:created>
  <dcterms:modified xsi:type="dcterms:W3CDTF">2019-10-08T13:42:33Z</dcterms:modified>
</cp:coreProperties>
</file>